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Приложение 2" sheetId="4" r:id="rId1"/>
    <sheet name="Приложение 3" sheetId="5" r:id="rId2"/>
    <sheet name="Приложение 4 " sheetId="6" r:id="rId3"/>
    <sheet name="Приложение 5 " sheetId="7" r:id="rId4"/>
    <sheet name="Приложение 6" sheetId="8" r:id="rId5"/>
    <sheet name="Приложение 7" sheetId="9" r:id="rId6"/>
    <sheet name="Приложение 8" sheetId="10" r:id="rId7"/>
    <sheet name="Приложение 9" sheetId="11" r:id="rId8"/>
  </sheets>
  <externalReferences>
    <externalReference r:id="rId9"/>
  </externalReferences>
  <definedNames>
    <definedName name="_xlnm.Print_Titles" localSheetId="2">'Приложение 4 '!$8:$8</definedName>
    <definedName name="_xlnm.Print_Area" localSheetId="0">'Приложение 2'!$A$1:$I$29</definedName>
    <definedName name="_xlnm.Print_Area" localSheetId="1">'Приложение 3'!$A$1:$K$88</definedName>
    <definedName name="_xlnm.Print_Area" localSheetId="2">'Приложение 4 '!$A$1:$F$178</definedName>
    <definedName name="_xlnm.Print_Area" localSheetId="3">'Приложение 5 '!$A$1:$D$37</definedName>
    <definedName name="_xlnm.Print_Area" localSheetId="6">'Приложение 8'!$A$1:$K$28</definedName>
    <definedName name="_xlnm.Print_Area" localSheetId="7">'Приложение 9'!$A$1:$H$28</definedName>
  </definedNames>
  <calcPr calcId="145621"/>
</workbook>
</file>

<file path=xl/calcChain.xml><?xml version="1.0" encoding="utf-8"?>
<calcChain xmlns="http://schemas.openxmlformats.org/spreadsheetml/2006/main">
  <c r="D17" i="9" l="1"/>
  <c r="C17" i="9"/>
  <c r="D16" i="9"/>
  <c r="C16" i="9"/>
  <c r="D15" i="9"/>
  <c r="C15" i="9"/>
  <c r="B15" i="9"/>
  <c r="D13" i="9"/>
  <c r="C13" i="9"/>
  <c r="D12" i="9"/>
  <c r="C12" i="9"/>
  <c r="B12" i="9"/>
  <c r="D10" i="9"/>
  <c r="C10" i="9"/>
  <c r="D9" i="9"/>
  <c r="C9" i="9"/>
  <c r="D8" i="9"/>
  <c r="C8" i="9"/>
  <c r="B8" i="9"/>
  <c r="C12" i="8"/>
  <c r="C8" i="8"/>
  <c r="D34" i="7"/>
  <c r="C34" i="7"/>
  <c r="C33" i="7"/>
  <c r="C32" i="7"/>
  <c r="C31" i="7"/>
  <c r="C30" i="7"/>
  <c r="D28" i="7"/>
  <c r="C28" i="7"/>
  <c r="D27" i="7"/>
  <c r="C27" i="7"/>
  <c r="D26" i="7"/>
  <c r="C26" i="7"/>
  <c r="D25" i="7"/>
  <c r="C25" i="7"/>
  <c r="D24" i="7"/>
  <c r="C24" i="7"/>
  <c r="D23" i="7"/>
  <c r="C23" i="7"/>
  <c r="D20" i="7"/>
  <c r="D21" i="7" s="1"/>
  <c r="C20" i="7"/>
  <c r="C21" i="7" s="1"/>
  <c r="D19" i="7"/>
  <c r="C19" i="7"/>
  <c r="D17" i="7"/>
  <c r="C17" i="7"/>
  <c r="D16" i="7"/>
  <c r="C16" i="7"/>
  <c r="D15" i="7"/>
  <c r="C15" i="7"/>
  <c r="D14" i="7"/>
  <c r="C14" i="7"/>
  <c r="D13" i="7"/>
  <c r="C13" i="7"/>
  <c r="D11" i="7"/>
  <c r="D36" i="7" s="1"/>
  <c r="C11" i="7"/>
  <c r="C36" i="7" s="1"/>
  <c r="E168" i="6"/>
  <c r="D168" i="6"/>
  <c r="F168" i="6" s="1"/>
  <c r="E167" i="6"/>
  <c r="D167" i="6"/>
  <c r="F167" i="6" s="1"/>
  <c r="E166" i="6"/>
  <c r="D166" i="6"/>
  <c r="F166" i="6" s="1"/>
  <c r="E165" i="6"/>
  <c r="D165" i="6"/>
  <c r="F165" i="6" s="1"/>
  <c r="E164" i="6"/>
  <c r="D164" i="6"/>
  <c r="F164" i="6" s="1"/>
  <c r="E163" i="6"/>
  <c r="E161" i="6" s="1"/>
  <c r="D163" i="6"/>
  <c r="F163" i="6" s="1"/>
  <c r="D161" i="6"/>
  <c r="F161" i="6" s="1"/>
  <c r="E143" i="6"/>
  <c r="D143" i="6"/>
  <c r="F143" i="6" s="1"/>
  <c r="E142" i="6"/>
  <c r="D142" i="6"/>
  <c r="F142" i="6" s="1"/>
  <c r="E141" i="6"/>
  <c r="D141" i="6"/>
  <c r="F141" i="6" s="1"/>
  <c r="E140" i="6"/>
  <c r="D140" i="6"/>
  <c r="F140" i="6" s="1"/>
  <c r="E139" i="6"/>
  <c r="D139" i="6"/>
  <c r="F139" i="6" s="1"/>
  <c r="E138" i="6"/>
  <c r="D138" i="6"/>
  <c r="F138" i="6" s="1"/>
  <c r="E136" i="6"/>
  <c r="E125" i="6"/>
  <c r="D125" i="6"/>
  <c r="E118" i="6"/>
  <c r="D118" i="6"/>
  <c r="F118" i="6" s="1"/>
  <c r="E116" i="6"/>
  <c r="D116" i="6"/>
  <c r="F116" i="6" s="1"/>
  <c r="E115" i="6"/>
  <c r="D115" i="6"/>
  <c r="F115" i="6" s="1"/>
  <c r="E114" i="6"/>
  <c r="E109" i="6"/>
  <c r="D109" i="6"/>
  <c r="F109" i="6" s="1"/>
  <c r="E108" i="6"/>
  <c r="D108" i="6"/>
  <c r="D103" i="6" s="1"/>
  <c r="F103" i="6" s="1"/>
  <c r="E103" i="6"/>
  <c r="E102" i="6"/>
  <c r="D102" i="6"/>
  <c r="F102" i="6" s="1"/>
  <c r="F101" i="6"/>
  <c r="E100" i="6"/>
  <c r="D100" i="6"/>
  <c r="F100" i="6" s="1"/>
  <c r="F99" i="6"/>
  <c r="E98" i="6"/>
  <c r="D98" i="6"/>
  <c r="F98" i="6" s="1"/>
  <c r="E85" i="6"/>
  <c r="D85" i="6"/>
  <c r="F85" i="6" s="1"/>
  <c r="E82" i="6"/>
  <c r="D82" i="6"/>
  <c r="F82" i="6" s="1"/>
  <c r="E79" i="6"/>
  <c r="D79" i="6"/>
  <c r="F79" i="6" s="1"/>
  <c r="E76" i="6"/>
  <c r="D76" i="6"/>
  <c r="F76" i="6" s="1"/>
  <c r="E73" i="6"/>
  <c r="D73" i="6"/>
  <c r="F73" i="6" s="1"/>
  <c r="E70" i="6"/>
  <c r="D70" i="6"/>
  <c r="F70" i="6" s="1"/>
  <c r="E67" i="6"/>
  <c r="D66" i="6"/>
  <c r="E54" i="6"/>
  <c r="D54" i="6"/>
  <c r="F54" i="6" s="1"/>
  <c r="E51" i="6"/>
  <c r="D51" i="6"/>
  <c r="F51" i="6" s="1"/>
  <c r="E48" i="6"/>
  <c r="D48" i="6"/>
  <c r="F48" i="6" s="1"/>
  <c r="E45" i="6"/>
  <c r="D45" i="6"/>
  <c r="F45" i="6" s="1"/>
  <c r="E42" i="6"/>
  <c r="D42" i="6"/>
  <c r="F42" i="6" s="1"/>
  <c r="E39" i="6"/>
  <c r="D39" i="6"/>
  <c r="F39" i="6" s="1"/>
  <c r="E36" i="6"/>
  <c r="E35" i="6" s="1"/>
  <c r="E21" i="6"/>
  <c r="E34" i="6" s="1"/>
  <c r="F34" i="6" s="1"/>
  <c r="D21" i="6"/>
  <c r="F21" i="6" s="1"/>
  <c r="E20" i="6"/>
  <c r="E33" i="6" s="1"/>
  <c r="F33" i="6" s="1"/>
  <c r="D20" i="6"/>
  <c r="F20" i="6" s="1"/>
  <c r="E19" i="6"/>
  <c r="E32" i="6" s="1"/>
  <c r="F32" i="6" s="1"/>
  <c r="D19" i="6"/>
  <c r="F19" i="6" s="1"/>
  <c r="E18" i="6"/>
  <c r="E31" i="6" s="1"/>
  <c r="F31" i="6" s="1"/>
  <c r="D18" i="6"/>
  <c r="F18" i="6" s="1"/>
  <c r="E17" i="6"/>
  <c r="E30" i="6" s="1"/>
  <c r="F30" i="6" s="1"/>
  <c r="D17" i="6"/>
  <c r="F17" i="6" s="1"/>
  <c r="E16" i="6"/>
  <c r="E29" i="6" s="1"/>
  <c r="F29" i="6" s="1"/>
  <c r="D16" i="6"/>
  <c r="F16" i="6" s="1"/>
  <c r="E15" i="6"/>
  <c r="E28" i="6" s="1"/>
  <c r="F28" i="6" s="1"/>
  <c r="D15" i="6"/>
  <c r="F15" i="6" s="1"/>
  <c r="E14" i="6"/>
  <c r="E27" i="6" s="1"/>
  <c r="F27" i="6" s="1"/>
  <c r="D14" i="6"/>
  <c r="F14" i="6" s="1"/>
  <c r="E13" i="6"/>
  <c r="E26" i="6" s="1"/>
  <c r="F26" i="6" s="1"/>
  <c r="D13" i="6"/>
  <c r="F13" i="6" s="1"/>
  <c r="E12" i="6"/>
  <c r="E25" i="6" s="1"/>
  <c r="D12" i="6"/>
  <c r="F12" i="6" s="1"/>
  <c r="E10" i="6"/>
  <c r="G83" i="5"/>
  <c r="F83" i="5"/>
  <c r="E83" i="5"/>
  <c r="D83" i="5"/>
  <c r="G82" i="5"/>
  <c r="F82" i="5"/>
  <c r="E82" i="5"/>
  <c r="D82" i="5"/>
  <c r="G81" i="5"/>
  <c r="F81" i="5"/>
  <c r="E81" i="5"/>
  <c r="D81" i="5"/>
  <c r="G80" i="5"/>
  <c r="F80" i="5"/>
  <c r="E80" i="5"/>
  <c r="D80" i="5"/>
  <c r="G79" i="5"/>
  <c r="F79" i="5"/>
  <c r="E79" i="5"/>
  <c r="D79" i="5"/>
  <c r="G78" i="5"/>
  <c r="F78" i="5"/>
  <c r="E78" i="5"/>
  <c r="D78" i="5"/>
  <c r="G77" i="5"/>
  <c r="F77" i="5"/>
  <c r="E77" i="5"/>
  <c r="D77" i="5"/>
  <c r="F75" i="5"/>
  <c r="E75" i="5"/>
  <c r="F74" i="5"/>
  <c r="E74" i="5"/>
  <c r="G71" i="5"/>
  <c r="F71" i="5"/>
  <c r="E71" i="5"/>
  <c r="D71" i="5"/>
  <c r="G68" i="5"/>
  <c r="F68" i="5"/>
  <c r="E68" i="5"/>
  <c r="D68" i="5"/>
  <c r="G64" i="5"/>
  <c r="F64" i="5"/>
  <c r="E64" i="5"/>
  <c r="D64" i="5"/>
  <c r="G61" i="5"/>
  <c r="F61" i="5"/>
  <c r="E61" i="5"/>
  <c r="D61" i="5"/>
  <c r="G58" i="5"/>
  <c r="F58" i="5"/>
  <c r="E58" i="5"/>
  <c r="D58" i="5"/>
  <c r="G55" i="5"/>
  <c r="F55" i="5"/>
  <c r="E55" i="5"/>
  <c r="D55" i="5"/>
  <c r="G52" i="5"/>
  <c r="F52" i="5"/>
  <c r="E52" i="5"/>
  <c r="D52" i="5"/>
  <c r="G48" i="5"/>
  <c r="F48" i="5"/>
  <c r="E48" i="5"/>
  <c r="D48" i="5"/>
  <c r="G45" i="5"/>
  <c r="F45" i="5"/>
  <c r="E45" i="5"/>
  <c r="D45" i="5"/>
  <c r="G42" i="5"/>
  <c r="F42" i="5"/>
  <c r="E42" i="5"/>
  <c r="D42" i="5"/>
  <c r="G39" i="5"/>
  <c r="F39" i="5"/>
  <c r="E39" i="5"/>
  <c r="D39" i="5"/>
  <c r="G36" i="5"/>
  <c r="F36" i="5"/>
  <c r="E36" i="5"/>
  <c r="D36" i="5"/>
  <c r="I32" i="5"/>
  <c r="E32" i="5"/>
  <c r="I31" i="5"/>
  <c r="E31" i="5"/>
  <c r="I30" i="5"/>
  <c r="E30" i="5"/>
  <c r="I29" i="5"/>
  <c r="E29" i="5"/>
  <c r="K28" i="5"/>
  <c r="J28" i="5"/>
  <c r="E28" i="5"/>
  <c r="I28" i="5" s="1"/>
  <c r="D28" i="5"/>
  <c r="H28" i="5" s="1"/>
  <c r="E27" i="5"/>
  <c r="I27" i="5" s="1"/>
  <c r="D27" i="5"/>
  <c r="H27" i="5" s="1"/>
  <c r="E26" i="5"/>
  <c r="I26" i="5" s="1"/>
  <c r="D26" i="5"/>
  <c r="H26" i="5" s="1"/>
  <c r="E25" i="5"/>
  <c r="I25" i="5" s="1"/>
  <c r="D25" i="5"/>
  <c r="H25" i="5" s="1"/>
  <c r="E24" i="5"/>
  <c r="I24" i="5" s="1"/>
  <c r="D24" i="5"/>
  <c r="H24" i="5" s="1"/>
  <c r="G23" i="5"/>
  <c r="K23" i="5" s="1"/>
  <c r="F23" i="5"/>
  <c r="J23" i="5" s="1"/>
  <c r="E23" i="5"/>
  <c r="I23" i="5" s="1"/>
  <c r="D23" i="5"/>
  <c r="H23" i="5" s="1"/>
  <c r="E22" i="5"/>
  <c r="I22" i="5" s="1"/>
  <c r="D22" i="5"/>
  <c r="H22" i="5" s="1"/>
  <c r="E21" i="5"/>
  <c r="I21" i="5" s="1"/>
  <c r="D21" i="5"/>
  <c r="H21" i="5" s="1"/>
  <c r="E20" i="5"/>
  <c r="I20" i="5" s="1"/>
  <c r="D20" i="5"/>
  <c r="H20" i="5" s="1"/>
  <c r="E19" i="5"/>
  <c r="I19" i="5" s="1"/>
  <c r="D19" i="5"/>
  <c r="H19" i="5" s="1"/>
  <c r="K18" i="5"/>
  <c r="J18" i="5"/>
  <c r="E18" i="5"/>
  <c r="I18" i="5" s="1"/>
  <c r="D18" i="5"/>
  <c r="H18" i="5" s="1"/>
  <c r="H17" i="5"/>
  <c r="D17" i="5"/>
  <c r="H15" i="5"/>
  <c r="D15" i="5"/>
  <c r="H14" i="5"/>
  <c r="D14" i="5"/>
  <c r="H13" i="5"/>
  <c r="D13" i="5"/>
  <c r="E24" i="6" l="1"/>
  <c r="F24" i="6" s="1"/>
  <c r="F25" i="6"/>
  <c r="D10" i="6"/>
  <c r="D36" i="6"/>
  <c r="D67" i="6"/>
  <c r="F67" i="6" s="1"/>
  <c r="D114" i="6"/>
  <c r="F114" i="6" s="1"/>
  <c r="D136" i="6"/>
  <c r="F136" i="6" s="1"/>
  <c r="D35" i="6" l="1"/>
  <c r="F35" i="6" s="1"/>
  <c r="F36" i="6"/>
  <c r="D9" i="6"/>
  <c r="F10" i="6"/>
</calcChain>
</file>

<file path=xl/sharedStrings.xml><?xml version="1.0" encoding="utf-8"?>
<sst xmlns="http://schemas.openxmlformats.org/spreadsheetml/2006/main" count="780" uniqueCount="255">
  <si>
    <t>Приложение 13.2 к приказу / Приложение № 2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</si>
  <si>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</si>
  <si>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</si>
  <si>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</si>
  <si>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филиала ПАО "МРСК Юга" - "Ростовэнерго" на 2017 год</t>
  </si>
  <si>
    <t>1. Полное наименование</t>
  </si>
  <si>
    <t>Филиал Публичного акционерного общества "Межрегиональная распределительная сетевая компания юга" - "Ростовэнерго"</t>
  </si>
  <si>
    <t>2. Сокращенное наименование</t>
  </si>
  <si>
    <t>Филиал ПАО "МРСК Юга" - "Ростовэнерго"</t>
  </si>
  <si>
    <t>3. Место нахождения</t>
  </si>
  <si>
    <t>г. Ростов-на-Дону, ул. Большая Садовая, д. 49</t>
  </si>
  <si>
    <t>4. Адрес юридического лица</t>
  </si>
  <si>
    <t>5. ИНН</t>
  </si>
  <si>
    <t>6. КПП</t>
  </si>
  <si>
    <t>7. Ф.И.О. руководителя</t>
  </si>
  <si>
    <t>Чекмарев С.А. - заместитель генерального директора - директор филиала ПАО "МРСК Юга" - "Ростовэнерго"</t>
  </si>
  <si>
    <t>8. Адрес электронной почты</t>
  </si>
  <si>
    <t xml:space="preserve">office@re.mrsk-yuga.ru </t>
  </si>
  <si>
    <t>9. Контактный телефон</t>
  </si>
  <si>
    <t>(863) 238-53-59</t>
  </si>
  <si>
    <t>10. Факс</t>
  </si>
  <si>
    <t>(863) 238-51-22</t>
  </si>
  <si>
    <t>Приложение 13.3 к приказу / Приложение № 3</t>
  </si>
  <si>
    <t>СТАНДАРТИЗИРОВАННЫЕ ТАРИФНЫЕ СТАВКИ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</si>
  <si>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"Ростовэнерго"</t>
  </si>
  <si>
    <t>на 2017 год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</si>
  <si>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</si>
  <si>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</si>
  <si>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</si>
  <si>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</si>
  <si>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 **</t>
  </si>
  <si>
    <t>0,4 кВ</t>
  </si>
  <si>
    <t>6-20 кВ</t>
  </si>
  <si>
    <t>35 кВ</t>
  </si>
  <si>
    <t>110 кВ</t>
  </si>
  <si>
    <r>
      <t>С</t>
    </r>
    <r>
      <rPr>
        <b/>
        <sz val="8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</si>
  <si>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</si>
  <si>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платы для присоединения заявителей до 15 кВт включительно (не льготники) (С 1)</t>
  </si>
  <si>
    <t>руб./кВт</t>
  </si>
  <si>
    <r>
      <t>С</t>
    </r>
    <r>
      <rPr>
        <b/>
        <sz val="8"/>
        <rFont val="Times New Roman"/>
        <family val="1"/>
        <charset val="204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</si>
  <si>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</si>
  <si>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</si>
  <si>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</si>
  <si>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  <charset val="204"/>
      </rPr>
      <t>1.3</t>
    </r>
    <r>
      <rPr>
        <sz val="11"/>
        <color theme="1"/>
        <rFont val="Calibri"/>
        <family val="2"/>
        <scheme val="minor"/>
      </rPr>
      <t/>
    </r>
  </si>
  <si>
    <t xml:space="preserve">Участие в осмотре должностным лицом Ростехнадзора присоединяемых Устройств </t>
  </si>
  <si>
    <r>
      <t>С</t>
    </r>
    <r>
      <rPr>
        <b/>
        <sz val="8"/>
        <rFont val="Times New Roman"/>
        <family val="1"/>
        <charset val="204"/>
      </rPr>
      <t>1.4</t>
    </r>
    <r>
      <rPr>
        <sz val="11"/>
        <color theme="1"/>
        <rFont val="Calibri"/>
        <family val="2"/>
        <scheme val="minor"/>
      </rPr>
      <t/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</si>
  <si>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</si>
  <si>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</si>
  <si>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от 150 и менее 670 кВт (С 1)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</si>
  <si>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</si>
  <si>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</si>
  <si>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</si>
  <si>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платы для присоединения заявителей не менее 670 кВт (С 1)</t>
  </si>
  <si>
    <r>
      <t>С</t>
    </r>
    <r>
      <rPr>
        <b/>
        <sz val="8"/>
        <rFont val="Times New Roman"/>
        <family val="1"/>
        <charset val="204"/>
      </rPr>
      <t>2,i</t>
    </r>
    <r>
      <rPr>
        <b/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</si>
  <si>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</si>
  <si>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</si>
  <si>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t>материал провода - медные жилы</t>
  </si>
  <si>
    <t>руб./км</t>
  </si>
  <si>
    <t>материал провода - алюминиевые жилы</t>
  </si>
  <si>
    <t>х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</si>
  <si>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</si>
  <si>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</si>
  <si>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670 кВт и до  890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</si>
  <si>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890 кВт и до 8900 кВт</t>
    </r>
    <r>
      <rPr>
        <sz val="12"/>
        <rFont val="Times New Roman"/>
        <family val="1"/>
        <charset val="204"/>
      </rPr>
      <t xml:space="preserve"> </t>
    </r>
  </si>
  <si>
    <r>
      <t>С</t>
    </r>
    <r>
      <rPr>
        <b/>
        <sz val="8"/>
        <rFont val="Times New Roman"/>
        <family val="1"/>
        <charset val="204"/>
      </rPr>
      <t>3,i</t>
    </r>
    <r>
      <rPr>
        <b/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</si>
  <si>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</si>
  <si>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</si>
  <si>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</si>
  <si>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t xml:space="preserve">материал провода - медные жилы </t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</si>
  <si>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</si>
  <si>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  <charset val="204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</si>
  <si>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  <charset val="204"/>
      </rPr>
      <t xml:space="preserve"> 890 кВт до 8900 кВт</t>
    </r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</si>
  <si>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кабельных линий электропередач методом горизонтально-направленного бурения (ГНБ) в базовых ценах 2001 года</t>
  </si>
  <si>
    <r>
      <t xml:space="preserve">Строительство 1 км кабельных линий электропередач методом ГНБ для присоединения заявителей </t>
    </r>
    <r>
      <rPr>
        <b/>
        <sz val="12"/>
        <rFont val="Times New Roman"/>
        <family val="1"/>
        <charset val="204"/>
      </rPr>
      <t>от от 15 до 150 кВт включительно**</t>
    </r>
  </si>
  <si>
    <t>материал кабеля - медные жилы</t>
  </si>
  <si>
    <t>-</t>
  </si>
  <si>
    <t>материал кабеля - алюминиевые жилы</t>
  </si>
  <si>
    <r>
      <t xml:space="preserve">Строительство 1 км кабельных линий электропередач методом ГНБ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</t>
    </r>
  </si>
  <si>
    <r>
      <t>С</t>
    </r>
    <r>
      <rPr>
        <b/>
        <sz val="8"/>
        <rFont val="Times New Roman"/>
        <family val="1"/>
        <charset val="204"/>
      </rPr>
      <t>4,i</t>
    </r>
    <r>
      <rPr>
        <b/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</si>
  <si>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</si>
  <si>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</si>
  <si>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</si>
  <si>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</si>
  <si>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</si>
  <si>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</si>
  <si>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</si>
  <si>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</si>
  <si>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</si>
  <si>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</si>
  <si>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  <charset val="204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</si>
  <si>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  <charset val="204"/>
      </rPr>
      <t>890 кВт до 8900 кВт</t>
    </r>
  </si>
  <si>
    <t>*</t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</si>
  <si>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</si>
  <si>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**</t>
  </si>
  <si>
    <t>В связи с тем, что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стандартизированная тарифная ставка С1 для временной схемы электроснабжения равна стандартизированной тарифной ставке С1 для постоянной схемы электроснабжения.</t>
  </si>
  <si>
    <t>***</t>
  </si>
  <si>
    <t>С 01 октября 2015г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плате за технологическое присоединение указанных Заявителей стоимость мероприятий "последней мили" учитывается в размере не более 50%</t>
  </si>
  <si>
    <t>Приложения 13.4 к приказу / Приложение № 4</t>
  </si>
  <si>
    <t>РАСХОДЫ НА МЕРОПРИЯТИЯ,</t>
  </si>
  <si>
    <t>осуществляемые при технологическом присоединении</t>
  </si>
  <si>
    <t>№
п/п</t>
  </si>
  <si>
    <t>Наименование мероприятия</t>
  </si>
  <si>
    <t xml:space="preserve">Напряжение, кВ 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</si>
  <si>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</si>
  <si>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</si>
  <si>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</si>
  <si>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Итого ставка платы за технологическое присоединение</t>
  </si>
  <si>
    <t>Подготовка и выдача сетевой организацией технических условий заявителю:</t>
  </si>
  <si>
    <t>до 15 кВт включительно  (не льготная категория заявителей)</t>
  </si>
  <si>
    <t xml:space="preserve">от 15 до 150 кВт                                            </t>
  </si>
  <si>
    <t xml:space="preserve">от 15 до 150 кВт                                              </t>
  </si>
  <si>
    <t>6-20</t>
  </si>
  <si>
    <t xml:space="preserve">свыше 150 кВт  до 670 кВт                             </t>
  </si>
  <si>
    <t xml:space="preserve">свыше 150 кВт  до 670 кВт                          </t>
  </si>
  <si>
    <t xml:space="preserve">более 670 кВт                                              </t>
  </si>
  <si>
    <t>35</t>
  </si>
  <si>
    <t>110</t>
  </si>
  <si>
    <t>….</t>
  </si>
  <si>
    <t>2</t>
  </si>
  <si>
    <t>Разработка сетевой организацией проектной документации по строительству "последней мили"</t>
  </si>
  <si>
    <t>до 15 кВт включительно (не льготная категория заявителей)</t>
  </si>
  <si>
    <t>Выполнение сетевой организацией мероприятий, связанных со строительством "последней мили"***</t>
  </si>
  <si>
    <t>3.1.</t>
  </si>
  <si>
    <t xml:space="preserve">строительство воздушных линий </t>
  </si>
  <si>
    <t xml:space="preserve"> </t>
  </si>
  <si>
    <t>3.2.</t>
  </si>
  <si>
    <t xml:space="preserve">строительство кабельных линий </t>
  </si>
  <si>
    <t>3.2.1.</t>
  </si>
  <si>
    <t>строительство кабельных линий методом горизонтально-направленного бурения</t>
  </si>
  <si>
    <t xml:space="preserve">от 15 до 150 кВт                                       </t>
  </si>
  <si>
    <t>3.3.</t>
  </si>
  <si>
    <t>строительство пунктов секционирования</t>
  </si>
  <si>
    <t>3.4.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</si>
  <si>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</si>
  <si>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3.5.</t>
  </si>
  <si>
    <t>строительство центров питания, подстанций классом напряжения 35 кВ и выше</t>
  </si>
  <si>
    <t xml:space="preserve"> -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</si>
  <si>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</si>
  <si>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</si>
  <si>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 xml:space="preserve">свыше 150 кВт  до 670 кВт                         </t>
  </si>
  <si>
    <t xml:space="preserve">свыше 150 кВт  до 670 кВт                  </t>
  </si>
  <si>
    <t xml:space="preserve">более 670 кВт                                           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</si>
  <si>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</si>
  <si>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</si>
  <si>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 01 октября 2017г в состав платы за технологическое присоединение энергопринимающих устройств максимальной мощностью не более 150 кВт инвестиционная составляющая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не включается.</t>
  </si>
  <si>
    <t>Приложения 13.5 к приказу / Приложение № 5</t>
  </si>
  <si>
    <t>РАСЧЕТ
необходимой валовой выручки на технологическое присоединение
 филиала ПАО "МРСК Юга" - "Ростовэнерго"</t>
  </si>
  <si>
    <t>(тыс. рублей)</t>
  </si>
  <si>
    <t>п/п</t>
  </si>
  <si>
    <t>Показатели</t>
  </si>
  <si>
    <t>Ожидаемые данные за текущий период</t>
  </si>
  <si>
    <t>Плановые показатели на следующий период</t>
  </si>
  <si>
    <t>1</t>
  </si>
  <si>
    <t>Расходы по выполнению мероприятий по технологическому присоединению - всего</t>
  </si>
  <si>
    <t>в том числе:</t>
  </si>
  <si>
    <t>1.1.</t>
  </si>
  <si>
    <t>вспомогательные материалы</t>
  </si>
  <si>
    <t>1.2.</t>
  </si>
  <si>
    <t>энергия на хозяйственные нужды</t>
  </si>
  <si>
    <t>1.3.</t>
  </si>
  <si>
    <t xml:space="preserve">оплата труда </t>
  </si>
  <si>
    <t>1.4.</t>
  </si>
  <si>
    <t>отчисления на страховые взносы</t>
  </si>
  <si>
    <t>1.5.</t>
  </si>
  <si>
    <t>прочие расходы - всего</t>
  </si>
  <si>
    <t>из них:</t>
  </si>
  <si>
    <t>1.5.1.</t>
  </si>
  <si>
    <t xml:space="preserve"> - работы и услуги производственного характера</t>
  </si>
  <si>
    <t>1.5.2.</t>
  </si>
  <si>
    <t xml:space="preserve"> - налоги и сборы, уменьшающие налогооблагаемую базу на прибыль организаций</t>
  </si>
  <si>
    <t>1.5.3.</t>
  </si>
  <si>
    <t xml:space="preserve"> - работы и услуги непроизводственного характера - всего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</si>
  <si>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</si>
  <si>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</si>
  <si>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</si>
  <si>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</si>
  <si>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</si>
  <si>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</si>
  <si>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</si>
  <si>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</si>
  <si>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</si>
  <si>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 xml:space="preserve">другие прочие расходы, связанные с производством и реализацией </t>
  </si>
  <si>
    <t>1.6.</t>
  </si>
  <si>
    <t>внереализационные расходы - всего</t>
  </si>
  <si>
    <t>1.6.1.</t>
  </si>
  <si>
    <t xml:space="preserve"> - расходы на услуги банков</t>
  </si>
  <si>
    <t>1.6.2.</t>
  </si>
  <si>
    <t xml:space="preserve"> - % за пользование кредитом</t>
  </si>
  <si>
    <t>1.6.3.</t>
  </si>
  <si>
    <t>- прочие обоснованные расходы</t>
  </si>
  <si>
    <t>1.6.4.</t>
  </si>
  <si>
    <t xml:space="preserve"> - денежные выплаты социального характера (по коллективному договору)</t>
  </si>
  <si>
    <t>2.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</si>
  <si>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</si>
  <si>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3</t>
  </si>
  <si>
    <t>Выпадающие доходы (экономия средств)</t>
  </si>
  <si>
    <t>Итого (размер необходимой валовой выручки)*</t>
  </si>
  <si>
    <t>*-</t>
  </si>
  <si>
    <t xml:space="preserve">с учетом выпадающих доходов (некомпенсированных расходов) от предоставления льгот по договорам ТП </t>
  </si>
  <si>
    <t>Приложения 13.6 к приказу / Приложение № 6</t>
  </si>
  <si>
    <t>ФАКТИЧЕСКИЕ СРЕДНИЕ ДАННЫЕ
о присоединенных объемах максимальной мощности за 3 предыдущих года по каждому мероприятию</t>
  </si>
  <si>
    <t>Наименование мероприятий</t>
  </si>
  <si>
    <t>Фактические расходы на строительство подстанций за 3 предыдущих года 
(тыс. рублей)</t>
  </si>
  <si>
    <t>Объем мощности, введенной в основные фонды за 3 предыдущих года (кВт)</t>
  </si>
  <si>
    <t>1. Строительство пунктов секционирования (распределительных пунктов)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</si>
  <si>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</si>
  <si>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</si>
  <si>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</si>
  <si>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</si>
  <si>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</si>
  <si>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</si>
  <si>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</si>
  <si>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</si>
  <si>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</si>
  <si>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</si>
  <si>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Приложения 13.7 к приказу / Приложение № 7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</si>
  <si>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</si>
  <si>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</si>
  <si>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</si>
  <si>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Объем максимальной мощности, присоединяемой путем строительства воздушных или кабельных линий за последние
 3 года (кВт)</t>
  </si>
  <si>
    <t>1. Строительство кабельных линий электропередачи:</t>
  </si>
  <si>
    <t xml:space="preserve"> 0,4 кВ</t>
  </si>
  <si>
    <t>1-20 кВ</t>
  </si>
  <si>
    <t>1.1. Строительство кабельных линий электропередачи с использованием ГНБ:</t>
  </si>
  <si>
    <t>2. Строительство воздушных линий электропередачи:</t>
  </si>
  <si>
    <t>Приложения 13.8 к приказу / Приложение № 8</t>
  </si>
  <si>
    <t>ИНФОРМАЦИЯ
об осуществлении технологического присоединения по договорам, заключенным за текущий год ***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</si>
  <si>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</si>
  <si>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</si>
  <si>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</si>
  <si>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</si>
  <si>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</si>
  <si>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</si>
  <si>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1.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</si>
  <si>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</si>
  <si>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</si>
  <si>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</si>
  <si>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</si>
  <si>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</si>
  <si>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3.</t>
  </si>
  <si>
    <t>От 150 до 670 кВт - всего</t>
  </si>
  <si>
    <t>по индивидуальному проекту</t>
  </si>
  <si>
    <t>4.</t>
  </si>
  <si>
    <t>От 670 до 8900 кВт - всего</t>
  </si>
  <si>
    <t xml:space="preserve">   </t>
  </si>
  <si>
    <t>5.</t>
  </si>
  <si>
    <t>От 8900 кВт - всего</t>
  </si>
  <si>
    <t>6.</t>
  </si>
  <si>
    <t>Объекты генерации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</si>
  <si>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</si>
  <si>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</si>
  <si>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Данные представлены оперативно на 01.10.2016г.</t>
  </si>
  <si>
    <t>Приложения 13.9 к приказу / Приложение № 9</t>
  </si>
  <si>
    <t>ИНФОРМАЦИЯ
о поданных заявках на технологическое присоединение за текущий год ***</t>
  </si>
  <si>
    <t>Количество заявок (штук)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</si>
</sst>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-* #,##0.00_$_-;\-* #,##0.00_$_-;_-* &quot;-&quot;??_$_-;_-@_-"/>
    <numFmt numFmtId="167" formatCode="_-* #,##0_$_-;\-* #,##0_$_-;_-* &quot;-&quot;??_$_-;_-@_-"/>
    <numFmt numFmtId="168" formatCode="#,##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4"/>
      <name val="Arial Cyr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name val="Arial"/>
      <family val="2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8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7" fillId="0" borderId="0"/>
    <xf numFmtId="0" fontId="3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3" fillId="0" borderId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/>
    <xf numFmtId="165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" fontId="14" fillId="3" borderId="0" applyBorder="0">
      <alignment horizontal="right"/>
    </xf>
  </cellStyleXfs>
  <cellXfs count="287">
    <xf numFmtId="0" fontId="0" fillId="0" borderId="0" xfId="0"/>
    <xf numFmtId="0" fontId="4" fillId="0" borderId="0" xfId="1" applyFont="1"/>
    <xf numFmtId="0" fontId="3" fillId="0" borderId="0" xfId="1"/>
    <xf numFmtId="0" fontId="6" fillId="0" borderId="0" xfId="1" applyFont="1"/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/>
    <xf numFmtId="0" fontId="3" fillId="2" borderId="0" xfId="1" applyFill="1"/>
    <xf numFmtId="0" fontId="3" fillId="0" borderId="0" xfId="1" applyFill="1"/>
    <xf numFmtId="0" fontId="4" fillId="0" borderId="0" xfId="1" applyFont="1" applyFill="1" applyAlignment="1">
      <alignment horizontal="right"/>
    </xf>
    <xf numFmtId="0" fontId="4" fillId="0" borderId="0" xfId="58" applyFont="1" applyFill="1" applyAlignment="1">
      <alignment horizontal="right" vertical="center" wrapText="1"/>
    </xf>
    <xf numFmtId="0" fontId="4" fillId="0" borderId="0" xfId="58" applyFont="1" applyFill="1" applyAlignment="1">
      <alignment vertical="center" wrapText="1"/>
    </xf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16" fillId="0" borderId="7" xfId="1" applyFont="1" applyBorder="1" applyAlignment="1">
      <alignment vertical="center" wrapText="1"/>
    </xf>
    <xf numFmtId="4" fontId="18" fillId="0" borderId="0" xfId="1" applyNumberFormat="1" applyFont="1" applyBorder="1" applyAlignment="1">
      <alignment horizontal="center" vertical="center" wrapText="1"/>
    </xf>
    <xf numFmtId="0" fontId="16" fillId="0" borderId="8" xfId="1" applyFont="1" applyBorder="1" applyAlignment="1">
      <alignment vertical="center" wrapText="1"/>
    </xf>
    <xf numFmtId="0" fontId="1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6" fillId="2" borderId="0" xfId="1" applyNumberFormat="1" applyFont="1" applyFill="1" applyBorder="1" applyAlignment="1">
      <alignment horizontal="center" vertical="center" wrapText="1"/>
    </xf>
    <xf numFmtId="3" fontId="7" fillId="2" borderId="1" xfId="59" applyNumberFormat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4" fontId="7" fillId="2" borderId="2" xfId="1" applyNumberFormat="1" applyFont="1" applyFill="1" applyBorder="1" applyAlignment="1">
      <alignment vertical="center" wrapText="1"/>
    </xf>
    <xf numFmtId="4" fontId="7" fillId="2" borderId="1" xfId="1" applyNumberFormat="1" applyFont="1" applyFill="1" applyBorder="1" applyAlignment="1">
      <alignment vertical="center" wrapText="1"/>
    </xf>
    <xf numFmtId="4" fontId="7" fillId="2" borderId="6" xfId="1" applyNumberFormat="1" applyFont="1" applyFill="1" applyBorder="1" applyAlignment="1">
      <alignment vertical="center" wrapText="1"/>
    </xf>
    <xf numFmtId="4" fontId="16" fillId="2" borderId="6" xfId="1" applyNumberFormat="1" applyFont="1" applyFill="1" applyBorder="1" applyAlignment="1">
      <alignment horizontal="center" vertical="center" wrapText="1"/>
    </xf>
    <xf numFmtId="4" fontId="16" fillId="2" borderId="4" xfId="1" applyNumberFormat="1" applyFont="1" applyFill="1" applyBorder="1" applyAlignment="1">
      <alignment horizontal="center" vertical="center" wrapText="1"/>
    </xf>
    <xf numFmtId="4" fontId="7" fillId="2" borderId="6" xfId="1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 wrapText="1"/>
    </xf>
    <xf numFmtId="4" fontId="3" fillId="2" borderId="0" xfId="1" applyNumberFormat="1" applyFill="1" applyBorder="1" applyAlignment="1">
      <alignment vertical="center" wrapText="1"/>
    </xf>
    <xf numFmtId="4" fontId="16" fillId="2" borderId="2" xfId="1" applyNumberFormat="1" applyFont="1" applyFill="1" applyBorder="1" applyAlignment="1">
      <alignment horizontal="center" vertical="center" wrapText="1"/>
    </xf>
    <xf numFmtId="4" fontId="3" fillId="2" borderId="0" xfId="1" applyNumberFormat="1" applyFill="1" applyBorder="1"/>
    <xf numFmtId="0" fontId="7" fillId="2" borderId="9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center" vertical="center" wrapText="1"/>
    </xf>
    <xf numFmtId="3" fontId="16" fillId="2" borderId="9" xfId="1" applyNumberFormat="1" applyFont="1" applyFill="1" applyBorder="1" applyAlignment="1">
      <alignment horizontal="center" vertical="center" wrapText="1"/>
    </xf>
    <xf numFmtId="3" fontId="16" fillId="2" borderId="10" xfId="1" applyNumberFormat="1" applyFont="1" applyFill="1" applyBorder="1" applyAlignment="1">
      <alignment horizontal="center" vertical="center" wrapText="1"/>
    </xf>
    <xf numFmtId="3" fontId="16" fillId="2" borderId="11" xfId="1" applyNumberFormat="1" applyFont="1" applyFill="1" applyBorder="1" applyAlignment="1">
      <alignment horizontal="center" vertical="center" wrapText="1"/>
    </xf>
    <xf numFmtId="3" fontId="16" fillId="2" borderId="12" xfId="1" applyNumberFormat="1" applyFont="1" applyFill="1" applyBorder="1" applyAlignment="1">
      <alignment horizontal="center" vertical="center" wrapText="1"/>
    </xf>
    <xf numFmtId="3" fontId="16" fillId="2" borderId="0" xfId="1" applyNumberFormat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3" fontId="16" fillId="2" borderId="14" xfId="1" applyNumberFormat="1" applyFont="1" applyFill="1" applyBorder="1" applyAlignment="1">
      <alignment horizontal="center" vertical="center" wrapText="1"/>
    </xf>
    <xf numFmtId="3" fontId="16" fillId="2" borderId="15" xfId="1" applyNumberFormat="1" applyFont="1" applyFill="1" applyBorder="1" applyAlignment="1">
      <alignment horizontal="center" vertical="center" wrapText="1"/>
    </xf>
    <xf numFmtId="3" fontId="16" fillId="2" borderId="16" xfId="1" applyNumberFormat="1" applyFont="1" applyFill="1" applyBorder="1" applyAlignment="1">
      <alignment horizontal="center" vertical="center" wrapText="1"/>
    </xf>
    <xf numFmtId="3" fontId="16" fillId="2" borderId="17" xfId="1" applyNumberFormat="1" applyFont="1" applyFill="1" applyBorder="1" applyAlignment="1">
      <alignment horizontal="center" vertical="center" wrapText="1"/>
    </xf>
    <xf numFmtId="3" fontId="16" fillId="2" borderId="13" xfId="1" applyNumberFormat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vertical="center" wrapText="1"/>
    </xf>
    <xf numFmtId="0" fontId="7" fillId="2" borderId="18" xfId="1" applyFont="1" applyFill="1" applyBorder="1" applyAlignment="1">
      <alignment horizontal="center" vertical="center" wrapText="1"/>
    </xf>
    <xf numFmtId="3" fontId="16" fillId="2" borderId="19" xfId="1" applyNumberFormat="1" applyFont="1" applyFill="1" applyBorder="1" applyAlignment="1">
      <alignment horizontal="center" vertical="center" wrapText="1"/>
    </xf>
    <xf numFmtId="3" fontId="16" fillId="2" borderId="20" xfId="1" applyNumberFormat="1" applyFont="1" applyFill="1" applyBorder="1" applyAlignment="1">
      <alignment horizontal="center" vertical="center" wrapText="1"/>
    </xf>
    <xf numFmtId="3" fontId="16" fillId="2" borderId="21" xfId="1" applyNumberFormat="1" applyFont="1" applyFill="1" applyBorder="1" applyAlignment="1">
      <alignment horizontal="center" vertical="center" wrapText="1"/>
    </xf>
    <xf numFmtId="3" fontId="16" fillId="2" borderId="22" xfId="1" applyNumberFormat="1" applyFont="1" applyFill="1" applyBorder="1" applyAlignment="1">
      <alignment horizontal="center" vertical="center" wrapText="1"/>
    </xf>
    <xf numFmtId="3" fontId="16" fillId="2" borderId="18" xfId="1" applyNumberFormat="1" applyFont="1" applyFill="1" applyBorder="1" applyAlignment="1">
      <alignment horizontal="center" vertical="center" wrapText="1"/>
    </xf>
    <xf numFmtId="3" fontId="16" fillId="2" borderId="23" xfId="1" applyNumberFormat="1" applyFont="1" applyFill="1" applyBorder="1" applyAlignment="1">
      <alignment horizontal="center" vertical="center" wrapText="1"/>
    </xf>
    <xf numFmtId="3" fontId="16" fillId="2" borderId="24" xfId="1" applyNumberFormat="1" applyFont="1" applyFill="1" applyBorder="1" applyAlignment="1">
      <alignment horizontal="center" vertical="center" wrapText="1"/>
    </xf>
    <xf numFmtId="3" fontId="16" fillId="2" borderId="25" xfId="1" applyNumberFormat="1" applyFont="1" applyFill="1" applyBorder="1" applyAlignment="1">
      <alignment horizontal="center" vertical="center" wrapText="1"/>
    </xf>
    <xf numFmtId="3" fontId="16" fillId="2" borderId="26" xfId="1" applyNumberFormat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4" fontId="18" fillId="2" borderId="0" xfId="1" applyNumberFormat="1" applyFont="1" applyFill="1" applyBorder="1"/>
    <xf numFmtId="0" fontId="3" fillId="2" borderId="13" xfId="1" applyFill="1" applyBorder="1"/>
    <xf numFmtId="0" fontId="3" fillId="2" borderId="28" xfId="1" applyFill="1" applyBorder="1"/>
    <xf numFmtId="0" fontId="3" fillId="2" borderId="23" xfId="1" applyFill="1" applyBorder="1"/>
    <xf numFmtId="0" fontId="3" fillId="2" borderId="14" xfId="1" applyFill="1" applyBorder="1"/>
    <xf numFmtId="0" fontId="3" fillId="2" borderId="0" xfId="1" applyFill="1" applyBorder="1"/>
    <xf numFmtId="3" fontId="16" fillId="2" borderId="29" xfId="1" applyNumberFormat="1" applyFont="1" applyFill="1" applyBorder="1" applyAlignment="1">
      <alignment horizontal="center" vertical="center" wrapText="1"/>
    </xf>
    <xf numFmtId="3" fontId="16" fillId="2" borderId="30" xfId="1" applyNumberFormat="1" applyFont="1" applyFill="1" applyBorder="1" applyAlignment="1">
      <alignment horizontal="center" vertical="center" wrapText="1"/>
    </xf>
    <xf numFmtId="3" fontId="16" fillId="2" borderId="31" xfId="1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left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3" fontId="7" fillId="2" borderId="10" xfId="1" applyNumberFormat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vertical="center" wrapText="1"/>
    </xf>
    <xf numFmtId="3" fontId="7" fillId="2" borderId="13" xfId="1" applyNumberFormat="1" applyFont="1" applyFill="1" applyBorder="1" applyAlignment="1">
      <alignment horizontal="center" vertical="center" wrapText="1"/>
    </xf>
    <xf numFmtId="3" fontId="7" fillId="2" borderId="16" xfId="1" applyNumberFormat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vertical="center" wrapText="1"/>
    </xf>
    <xf numFmtId="3" fontId="16" fillId="2" borderId="32" xfId="1" applyNumberFormat="1" applyFont="1" applyFill="1" applyBorder="1" applyAlignment="1">
      <alignment horizontal="center" vertical="center" wrapText="1"/>
    </xf>
    <xf numFmtId="3" fontId="16" fillId="2" borderId="33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3" fontId="16" fillId="2" borderId="1" xfId="1" applyNumberFormat="1" applyFont="1" applyFill="1" applyBorder="1" applyAlignment="1">
      <alignment horizontal="center" vertical="center" wrapText="1"/>
    </xf>
    <xf numFmtId="3" fontId="16" fillId="2" borderId="6" xfId="1" applyNumberFormat="1" applyFont="1" applyFill="1" applyBorder="1" applyAlignment="1">
      <alignment horizontal="center" vertical="center" wrapText="1"/>
    </xf>
    <xf numFmtId="3" fontId="16" fillId="2" borderId="4" xfId="1" applyNumberFormat="1" applyFont="1" applyFill="1" applyBorder="1" applyAlignment="1">
      <alignment horizontal="center" vertical="center" wrapText="1"/>
    </xf>
    <xf numFmtId="0" fontId="7" fillId="0" borderId="0" xfId="59" applyFont="1" applyAlignment="1">
      <alignment horizontal="right" vertical="top"/>
    </xf>
    <xf numFmtId="0" fontId="7" fillId="0" borderId="0" xfId="59" applyFont="1" applyAlignment="1">
      <alignment horizontal="left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49" fontId="16" fillId="0" borderId="0" xfId="1" applyNumberFormat="1" applyFont="1" applyFill="1" applyBorder="1" applyAlignment="1">
      <alignment horizontal="right"/>
    </xf>
    <xf numFmtId="0" fontId="15" fillId="0" borderId="0" xfId="58" applyFont="1" applyFill="1" applyAlignment="1">
      <alignment vertical="center" wrapText="1"/>
    </xf>
    <xf numFmtId="0" fontId="19" fillId="0" borderId="0" xfId="1" applyFont="1"/>
    <xf numFmtId="0" fontId="12" fillId="0" borderId="0" xfId="59"/>
    <xf numFmtId="0" fontId="20" fillId="0" borderId="0" xfId="1" applyFont="1" applyBorder="1" applyAlignment="1">
      <alignment horizontal="center" wrapText="1"/>
    </xf>
    <xf numFmtId="0" fontId="21" fillId="0" borderId="0" xfId="59" applyFont="1" applyFill="1" applyAlignment="1">
      <alignment wrapText="1"/>
    </xf>
    <xf numFmtId="0" fontId="21" fillId="0" borderId="0" xfId="59" applyFont="1" applyFill="1" applyAlignment="1">
      <alignment horizontal="right" wrapText="1"/>
    </xf>
    <xf numFmtId="0" fontId="6" fillId="0" borderId="7" xfId="59" applyFont="1" applyFill="1" applyBorder="1" applyAlignment="1">
      <alignment horizontal="center" vertical="center" wrapText="1"/>
    </xf>
    <xf numFmtId="0" fontId="6" fillId="0" borderId="7" xfId="59" applyFont="1" applyFill="1" applyBorder="1" applyAlignment="1">
      <alignment vertical="center" wrapText="1"/>
    </xf>
    <xf numFmtId="0" fontId="6" fillId="2" borderId="1" xfId="59" applyFont="1" applyFill="1" applyBorder="1" applyAlignment="1">
      <alignment horizontal="center" vertical="center" wrapText="1"/>
    </xf>
    <xf numFmtId="0" fontId="6" fillId="2" borderId="2" xfId="59" applyFont="1" applyFill="1" applyBorder="1" applyAlignment="1">
      <alignment horizontal="center" vertical="center" wrapText="1"/>
    </xf>
    <xf numFmtId="0" fontId="6" fillId="2" borderId="1" xfId="59" applyFont="1" applyFill="1" applyBorder="1" applyAlignment="1">
      <alignment horizontal="center" wrapText="1"/>
    </xf>
    <xf numFmtId="0" fontId="12" fillId="0" borderId="0" xfId="59" applyAlignment="1">
      <alignment horizontal="center"/>
    </xf>
    <xf numFmtId="0" fontId="6" fillId="0" borderId="1" xfId="59" applyFont="1" applyFill="1" applyBorder="1" applyAlignment="1">
      <alignment horizontal="center" vertical="center" wrapText="1"/>
    </xf>
    <xf numFmtId="3" fontId="5" fillId="0" borderId="1" xfId="59" applyNumberFormat="1" applyFont="1" applyFill="1" applyBorder="1" applyAlignment="1">
      <alignment horizontal="left" vertical="center" wrapText="1"/>
    </xf>
    <xf numFmtId="166" fontId="5" fillId="2" borderId="1" xfId="65" applyFont="1" applyFill="1" applyBorder="1" applyAlignment="1">
      <alignment horizontal="center" vertical="center" wrapText="1"/>
    </xf>
    <xf numFmtId="166" fontId="6" fillId="2" borderId="2" xfId="65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166" fontId="5" fillId="2" borderId="2" xfId="65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vertical="center" wrapText="1"/>
    </xf>
    <xf numFmtId="0" fontId="6" fillId="0" borderId="1" xfId="58" applyFont="1" applyFill="1" applyBorder="1" applyAlignment="1">
      <alignment horizontal="center" vertical="center" wrapText="1"/>
    </xf>
    <xf numFmtId="166" fontId="6" fillId="2" borderId="1" xfId="65" applyFont="1" applyFill="1" applyBorder="1" applyAlignment="1">
      <alignment horizontal="center" vertical="center" wrapText="1"/>
    </xf>
    <xf numFmtId="3" fontId="6" fillId="0" borderId="1" xfId="59" applyNumberFormat="1" applyFont="1" applyFill="1" applyBorder="1" applyAlignment="1">
      <alignment horizontal="left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 wrapText="1"/>
    </xf>
    <xf numFmtId="49" fontId="5" fillId="0" borderId="1" xfId="59" applyNumberFormat="1" applyFont="1" applyFill="1" applyBorder="1" applyAlignment="1">
      <alignment horizontal="center" vertical="center" wrapText="1"/>
    </xf>
    <xf numFmtId="0" fontId="6" fillId="0" borderId="9" xfId="59" applyFont="1" applyFill="1" applyBorder="1" applyAlignment="1">
      <alignment horizontal="center" vertical="center" wrapText="1"/>
    </xf>
    <xf numFmtId="0" fontId="6" fillId="0" borderId="9" xfId="59" applyFont="1" applyFill="1" applyBorder="1" applyAlignment="1">
      <alignment vertical="center" wrapText="1"/>
    </xf>
    <xf numFmtId="0" fontId="6" fillId="0" borderId="9" xfId="58" applyFont="1" applyFill="1" applyBorder="1" applyAlignment="1">
      <alignment horizontal="center" vertical="center" wrapText="1"/>
    </xf>
    <xf numFmtId="166" fontId="6" fillId="2" borderId="9" xfId="65" applyFont="1" applyFill="1" applyBorder="1" applyAlignment="1">
      <alignment horizontal="center" vertical="center" wrapText="1"/>
    </xf>
    <xf numFmtId="166" fontId="6" fillId="2" borderId="35" xfId="65" applyFont="1" applyFill="1" applyBorder="1" applyAlignment="1">
      <alignment horizontal="center" vertical="center" wrapText="1"/>
    </xf>
    <xf numFmtId="0" fontId="6" fillId="0" borderId="13" xfId="59" applyFont="1" applyFill="1" applyBorder="1" applyAlignment="1">
      <alignment horizontal="center" vertical="center" wrapText="1"/>
    </xf>
    <xf numFmtId="0" fontId="6" fillId="0" borderId="13" xfId="1" applyFont="1" applyBorder="1" applyAlignment="1">
      <alignment vertical="center" wrapText="1"/>
    </xf>
    <xf numFmtId="0" fontId="6" fillId="0" borderId="13" xfId="58" applyFont="1" applyFill="1" applyBorder="1" applyAlignment="1">
      <alignment horizontal="center" vertical="center" wrapText="1"/>
    </xf>
    <xf numFmtId="166" fontId="6" fillId="2" borderId="13" xfId="65" applyFont="1" applyFill="1" applyBorder="1" applyAlignment="1">
      <alignment horizontal="center" vertical="center" wrapText="1"/>
    </xf>
    <xf numFmtId="166" fontId="6" fillId="2" borderId="36" xfId="65" applyFont="1" applyFill="1" applyBorder="1" applyAlignment="1">
      <alignment horizontal="center" vertical="center" wrapText="1"/>
    </xf>
    <xf numFmtId="0" fontId="6" fillId="0" borderId="18" xfId="59" applyFont="1" applyFill="1" applyBorder="1" applyAlignment="1">
      <alignment horizontal="center" vertical="center" wrapText="1"/>
    </xf>
    <xf numFmtId="0" fontId="6" fillId="0" borderId="18" xfId="1" applyFont="1" applyBorder="1" applyAlignment="1">
      <alignment vertical="center" wrapText="1"/>
    </xf>
    <xf numFmtId="0" fontId="6" fillId="0" borderId="18" xfId="58" applyFont="1" applyFill="1" applyBorder="1" applyAlignment="1">
      <alignment horizontal="center" vertical="center" wrapText="1"/>
    </xf>
    <xf numFmtId="166" fontId="6" fillId="2" borderId="18" xfId="65" applyFont="1" applyFill="1" applyBorder="1" applyAlignment="1">
      <alignment horizontal="center" vertical="center" wrapText="1"/>
    </xf>
    <xf numFmtId="166" fontId="6" fillId="2" borderId="37" xfId="65" applyFont="1" applyFill="1" applyBorder="1" applyAlignment="1">
      <alignment horizontal="center" vertical="center" wrapText="1"/>
    </xf>
    <xf numFmtId="3" fontId="6" fillId="0" borderId="9" xfId="59" applyNumberFormat="1" applyFont="1" applyFill="1" applyBorder="1" applyAlignment="1">
      <alignment horizontal="left" vertical="center" wrapText="1"/>
    </xf>
    <xf numFmtId="49" fontId="6" fillId="0" borderId="9" xfId="58" applyNumberFormat="1" applyFont="1" applyFill="1" applyBorder="1" applyAlignment="1">
      <alignment horizontal="center" vertical="center" wrapText="1"/>
    </xf>
    <xf numFmtId="49" fontId="6" fillId="0" borderId="13" xfId="58" applyNumberFormat="1" applyFont="1" applyFill="1" applyBorder="1" applyAlignment="1">
      <alignment horizontal="center" vertical="center" wrapText="1"/>
    </xf>
    <xf numFmtId="49" fontId="6" fillId="0" borderId="18" xfId="58" applyNumberFormat="1" applyFont="1" applyFill="1" applyBorder="1" applyAlignment="1">
      <alignment horizontal="center" vertical="center" wrapText="1"/>
    </xf>
    <xf numFmtId="49" fontId="6" fillId="0" borderId="9" xfId="59" applyNumberFormat="1" applyFont="1" applyFill="1" applyBorder="1" applyAlignment="1">
      <alignment horizontal="center" vertical="center" wrapText="1"/>
    </xf>
    <xf numFmtId="49" fontId="6" fillId="0" borderId="13" xfId="59" applyNumberFormat="1" applyFont="1" applyFill="1" applyBorder="1" applyAlignment="1">
      <alignment horizontal="center" vertical="center" wrapText="1"/>
    </xf>
    <xf numFmtId="49" fontId="6" fillId="0" borderId="18" xfId="59" applyNumberFormat="1" applyFont="1" applyFill="1" applyBorder="1" applyAlignment="1">
      <alignment horizontal="center" vertical="center" wrapText="1"/>
    </xf>
    <xf numFmtId="3" fontId="22" fillId="0" borderId="1" xfId="59" applyNumberFormat="1" applyFont="1" applyFill="1" applyBorder="1" applyAlignment="1">
      <alignment horizontal="left" vertical="center" wrapText="1"/>
    </xf>
    <xf numFmtId="166" fontId="5" fillId="0" borderId="1" xfId="65" applyFont="1" applyFill="1" applyBorder="1" applyAlignment="1">
      <alignment horizontal="center" vertical="center" wrapText="1"/>
    </xf>
    <xf numFmtId="0" fontId="21" fillId="0" borderId="9" xfId="59" applyFont="1" applyFill="1" applyBorder="1" applyAlignment="1">
      <alignment horizontal="center" vertical="center" wrapText="1"/>
    </xf>
    <xf numFmtId="3" fontId="21" fillId="0" borderId="9" xfId="59" applyNumberFormat="1" applyFont="1" applyFill="1" applyBorder="1" applyAlignment="1">
      <alignment horizontal="left" vertical="center" wrapText="1"/>
    </xf>
    <xf numFmtId="166" fontId="6" fillId="0" borderId="9" xfId="65" applyFont="1" applyFill="1" applyBorder="1" applyAlignment="1">
      <alignment horizontal="center" vertical="center" wrapText="1"/>
    </xf>
    <xf numFmtId="166" fontId="23" fillId="0" borderId="35" xfId="65" applyFont="1" applyFill="1" applyBorder="1" applyAlignment="1">
      <alignment horizontal="center" vertical="center" wrapText="1"/>
    </xf>
    <xf numFmtId="0" fontId="21" fillId="0" borderId="18" xfId="59" applyFont="1" applyFill="1" applyBorder="1" applyAlignment="1">
      <alignment horizontal="center" vertical="center" wrapText="1"/>
    </xf>
    <xf numFmtId="166" fontId="6" fillId="0" borderId="18" xfId="65" applyFont="1" applyFill="1" applyBorder="1" applyAlignment="1">
      <alignment horizontal="center" vertical="center" wrapText="1"/>
    </xf>
    <xf numFmtId="166" fontId="21" fillId="0" borderId="0" xfId="65" applyFont="1" applyFill="1" applyBorder="1" applyAlignment="1">
      <alignment horizontal="center" vertical="center" wrapText="1"/>
    </xf>
    <xf numFmtId="166" fontId="21" fillId="4" borderId="0" xfId="65" applyFont="1" applyFill="1" applyBorder="1" applyAlignment="1">
      <alignment horizontal="center" vertical="center" wrapText="1"/>
    </xf>
    <xf numFmtId="0" fontId="12" fillId="0" borderId="0" xfId="59" applyBorder="1"/>
    <xf numFmtId="0" fontId="12" fillId="0" borderId="0" xfId="59" applyFill="1"/>
    <xf numFmtId="0" fontId="24" fillId="0" borderId="0" xfId="59" applyFont="1"/>
    <xf numFmtId="0" fontId="6" fillId="0" borderId="0" xfId="59" applyFont="1" applyAlignment="1">
      <alignment horizontal="right" vertical="top"/>
    </xf>
    <xf numFmtId="49" fontId="7" fillId="0" borderId="0" xfId="1" applyNumberFormat="1" applyFont="1" applyFill="1" applyBorder="1" applyAlignment="1">
      <alignment horizontal="right"/>
    </xf>
    <xf numFmtId="0" fontId="26" fillId="0" borderId="0" xfId="60" applyFont="1" applyAlignment="1"/>
    <xf numFmtId="0" fontId="26" fillId="0" borderId="0" xfId="60" applyFont="1" applyAlignment="1">
      <alignment horizontal="center" vertical="center" wrapText="1"/>
    </xf>
    <xf numFmtId="0" fontId="12" fillId="0" borderId="0" xfId="59" applyAlignment="1">
      <alignment horizontal="center" vertical="center" wrapText="1"/>
    </xf>
    <xf numFmtId="0" fontId="26" fillId="0" borderId="0" xfId="60" applyFont="1" applyAlignment="1">
      <alignment horizontal="center"/>
    </xf>
    <xf numFmtId="0" fontId="4" fillId="0" borderId="0" xfId="60" applyFont="1" applyAlignment="1">
      <alignment horizontal="right"/>
    </xf>
    <xf numFmtId="0" fontId="12" fillId="0" borderId="0" xfId="59" applyAlignment="1">
      <alignment horizontal="center" vertical="center"/>
    </xf>
    <xf numFmtId="49" fontId="5" fillId="0" borderId="44" xfId="60" applyNumberFormat="1" applyFont="1" applyBorder="1" applyAlignment="1">
      <alignment horizontal="center"/>
    </xf>
    <xf numFmtId="0" fontId="5" fillId="0" borderId="44" xfId="60" applyFont="1" applyBorder="1" applyAlignment="1">
      <alignment horizontal="left" wrapText="1"/>
    </xf>
    <xf numFmtId="164" fontId="5" fillId="2" borderId="45" xfId="60" applyNumberFormat="1" applyFont="1" applyFill="1" applyBorder="1" applyAlignment="1">
      <alignment horizontal="center"/>
    </xf>
    <xf numFmtId="164" fontId="5" fillId="2" borderId="46" xfId="60" applyNumberFormat="1" applyFont="1" applyFill="1" applyBorder="1" applyAlignment="1">
      <alignment horizontal="center"/>
    </xf>
    <xf numFmtId="49" fontId="5" fillId="0" borderId="47" xfId="60" applyNumberFormat="1" applyFont="1" applyBorder="1" applyAlignment="1">
      <alignment horizontal="center"/>
    </xf>
    <xf numFmtId="0" fontId="6" fillId="0" borderId="47" xfId="60" applyFont="1" applyBorder="1" applyAlignment="1">
      <alignment horizontal="left" wrapText="1"/>
    </xf>
    <xf numFmtId="164" fontId="5" fillId="2" borderId="24" xfId="60" applyNumberFormat="1" applyFont="1" applyFill="1" applyBorder="1" applyAlignment="1">
      <alignment horizontal="center"/>
    </xf>
    <xf numFmtId="164" fontId="5" fillId="2" borderId="48" xfId="60" applyNumberFormat="1" applyFont="1" applyFill="1" applyBorder="1" applyAlignment="1">
      <alignment horizontal="center"/>
    </xf>
    <xf numFmtId="49" fontId="6" fillId="0" borderId="49" xfId="60" applyNumberFormat="1" applyFont="1" applyBorder="1" applyAlignment="1">
      <alignment horizontal="center"/>
    </xf>
    <xf numFmtId="0" fontId="6" fillId="0" borderId="49" xfId="60" applyFont="1" applyBorder="1" applyAlignment="1">
      <alignment horizontal="left" wrapText="1"/>
    </xf>
    <xf numFmtId="167" fontId="27" fillId="2" borderId="50" xfId="65" applyNumberFormat="1" applyFont="1" applyFill="1" applyBorder="1" applyAlignment="1">
      <alignment horizontal="center" vertical="center" wrapText="1"/>
    </xf>
    <xf numFmtId="167" fontId="27" fillId="2" borderId="6" xfId="65" applyNumberFormat="1" applyFont="1" applyFill="1" applyBorder="1" applyAlignment="1">
      <alignment horizontal="center" vertical="center" wrapText="1"/>
    </xf>
    <xf numFmtId="164" fontId="6" fillId="2" borderId="50" xfId="60" applyNumberFormat="1" applyFont="1" applyFill="1" applyBorder="1" applyAlignment="1">
      <alignment horizontal="center"/>
    </xf>
    <xf numFmtId="164" fontId="6" fillId="2" borderId="6" xfId="60" applyNumberFormat="1" applyFont="1" applyFill="1" applyBorder="1" applyAlignment="1">
      <alignment horizontal="center"/>
    </xf>
    <xf numFmtId="0" fontId="6" fillId="0" borderId="49" xfId="60" applyFont="1" applyBorder="1" applyAlignment="1">
      <alignment vertical="justify" wrapText="1"/>
    </xf>
    <xf numFmtId="164" fontId="27" fillId="2" borderId="50" xfId="60" applyNumberFormat="1" applyFont="1" applyFill="1" applyBorder="1" applyAlignment="1">
      <alignment horizontal="center" vertical="center"/>
    </xf>
    <xf numFmtId="167" fontId="27" fillId="2" borderId="50" xfId="66" applyNumberFormat="1" applyFont="1" applyFill="1" applyBorder="1" applyAlignment="1">
      <alignment horizontal="center" vertical="center" wrapText="1"/>
    </xf>
    <xf numFmtId="167" fontId="27" fillId="2" borderId="6" xfId="66" applyNumberFormat="1" applyFont="1" applyFill="1" applyBorder="1" applyAlignment="1">
      <alignment horizontal="center" vertical="center" wrapText="1"/>
    </xf>
    <xf numFmtId="49" fontId="6" fillId="0" borderId="49" xfId="60" applyNumberFormat="1" applyFont="1" applyBorder="1" applyAlignment="1">
      <alignment horizontal="left" wrapText="1"/>
    </xf>
    <xf numFmtId="49" fontId="5" fillId="0" borderId="49" xfId="60" applyNumberFormat="1" applyFont="1" applyBorder="1" applyAlignment="1">
      <alignment horizontal="center"/>
    </xf>
    <xf numFmtId="0" fontId="5" fillId="0" borderId="49" xfId="60" applyFont="1" applyBorder="1" applyAlignment="1">
      <alignment horizontal="left" wrapText="1"/>
    </xf>
    <xf numFmtId="167" fontId="5" fillId="2" borderId="50" xfId="65" applyNumberFormat="1" applyFont="1" applyFill="1" applyBorder="1" applyAlignment="1">
      <alignment horizontal="center" vertical="center" wrapText="1"/>
    </xf>
    <xf numFmtId="164" fontId="5" fillId="2" borderId="6" xfId="60" applyNumberFormat="1" applyFont="1" applyFill="1" applyBorder="1" applyAlignment="1">
      <alignment horizontal="center" vertical="center"/>
    </xf>
    <xf numFmtId="166" fontId="27" fillId="2" borderId="50" xfId="65" applyFont="1" applyFill="1" applyBorder="1" applyAlignment="1">
      <alignment horizontal="center" vertical="center" wrapText="1"/>
    </xf>
    <xf numFmtId="166" fontId="27" fillId="2" borderId="6" xfId="65" applyFont="1" applyFill="1" applyBorder="1" applyAlignment="1">
      <alignment horizontal="center" vertical="center" wrapText="1"/>
    </xf>
    <xf numFmtId="0" fontId="28" fillId="0" borderId="0" xfId="59" applyFont="1"/>
    <xf numFmtId="49" fontId="5" fillId="0" borderId="51" xfId="60" applyNumberFormat="1" applyFont="1" applyFill="1" applyBorder="1" applyAlignment="1">
      <alignment horizontal="center" vertical="center"/>
    </xf>
    <xf numFmtId="0" fontId="5" fillId="0" borderId="51" xfId="60" applyFont="1" applyBorder="1" applyAlignment="1">
      <alignment horizontal="left" wrapText="1"/>
    </xf>
    <xf numFmtId="164" fontId="5" fillId="2" borderId="52" xfId="60" applyNumberFormat="1" applyFont="1" applyFill="1" applyBorder="1" applyAlignment="1">
      <alignment horizontal="center" vertical="center"/>
    </xf>
    <xf numFmtId="164" fontId="5" fillId="2" borderId="53" xfId="60" applyNumberFormat="1" applyFont="1" applyFill="1" applyBorder="1" applyAlignment="1">
      <alignment horizontal="center" vertical="center"/>
    </xf>
    <xf numFmtId="0" fontId="12" fillId="0" borderId="0" xfId="59" applyAlignment="1">
      <alignment horizontal="right"/>
    </xf>
    <xf numFmtId="0" fontId="3" fillId="0" borderId="0" xfId="1" applyBorder="1"/>
    <xf numFmtId="0" fontId="16" fillId="2" borderId="0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1" applyBorder="1"/>
    <xf numFmtId="168" fontId="16" fillId="0" borderId="1" xfId="1" applyNumberFormat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3" fontId="7" fillId="0" borderId="7" xfId="1" applyNumberFormat="1" applyFont="1" applyFill="1" applyBorder="1" applyAlignment="1">
      <alignment horizontal="center" vertical="center"/>
    </xf>
    <xf numFmtId="3" fontId="7" fillId="0" borderId="54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25" xfId="1" applyFont="1" applyFill="1" applyBorder="1" applyAlignment="1">
      <alignment horizontal="left" vertical="center" wrapText="1"/>
    </xf>
    <xf numFmtId="3" fontId="7" fillId="0" borderId="4" xfId="1" applyNumberFormat="1" applyFont="1" applyFill="1" applyBorder="1" applyAlignment="1">
      <alignment horizontal="center" vertical="center"/>
    </xf>
    <xf numFmtId="3" fontId="7" fillId="0" borderId="25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right" vertical="top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9" fillId="0" borderId="0" xfId="2" applyFont="1" applyAlignment="1" applyProtection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34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59" applyFont="1" applyAlignment="1">
      <alignment horizontal="left" wrapText="1"/>
    </xf>
    <xf numFmtId="0" fontId="3" fillId="0" borderId="0" xfId="1" applyAlignment="1">
      <alignment horizontal="left" wrapText="1"/>
    </xf>
    <xf numFmtId="0" fontId="3" fillId="0" borderId="0" xfId="1" applyAlignment="1">
      <alignment wrapText="1"/>
    </xf>
    <xf numFmtId="0" fontId="16" fillId="0" borderId="7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3" fillId="0" borderId="3" xfId="1" applyBorder="1" applyAlignment="1"/>
    <xf numFmtId="0" fontId="3" fillId="0" borderId="4" xfId="1" applyBorder="1" applyAlignment="1"/>
    <xf numFmtId="0" fontId="3" fillId="0" borderId="8" xfId="1" applyBorder="1" applyAlignment="1">
      <alignment horizontal="center" vertical="center" wrapText="1"/>
    </xf>
    <xf numFmtId="0" fontId="3" fillId="0" borderId="25" xfId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166" fontId="0" fillId="0" borderId="0" xfId="66" applyFont="1" applyAlignment="1">
      <alignment horizontal="center"/>
    </xf>
    <xf numFmtId="165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4" fontId="16" fillId="2" borderId="2" xfId="1" applyNumberFormat="1" applyFont="1" applyFill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4" fontId="16" fillId="2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4" fillId="0" borderId="0" xfId="58" applyFont="1" applyFill="1" applyAlignment="1">
      <alignment horizontal="right" vertical="center" wrapText="1"/>
    </xf>
    <xf numFmtId="0" fontId="15" fillId="0" borderId="0" xfId="58" applyFont="1" applyFill="1" applyAlignment="1">
      <alignment horizontal="right" vertic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6" fillId="0" borderId="0" xfId="1" applyFont="1" applyAlignment="1">
      <alignment horizontal="justify" vertical="center" wrapText="1"/>
    </xf>
    <xf numFmtId="0" fontId="5" fillId="0" borderId="0" xfId="59" applyFont="1" applyFill="1" applyAlignment="1">
      <alignment horizontal="center" wrapText="1"/>
    </xf>
    <xf numFmtId="0" fontId="20" fillId="0" borderId="0" xfId="1" applyFont="1" applyBorder="1" applyAlignment="1">
      <alignment horizontal="center" wrapText="1"/>
    </xf>
    <xf numFmtId="0" fontId="6" fillId="0" borderId="0" xfId="59" applyFont="1" applyAlignment="1">
      <alignment horizontal="left" wrapText="1"/>
    </xf>
    <xf numFmtId="0" fontId="4" fillId="0" borderId="0" xfId="1" applyFont="1" applyFill="1" applyAlignment="1">
      <alignment horizontal="right"/>
    </xf>
    <xf numFmtId="0" fontId="25" fillId="0" borderId="0" xfId="60" applyFont="1" applyAlignment="1">
      <alignment horizontal="center" wrapText="1"/>
    </xf>
    <xf numFmtId="0" fontId="27" fillId="0" borderId="0" xfId="59" applyFont="1" applyFill="1" applyAlignment="1">
      <alignment horizontal="center" vertical="center" wrapText="1"/>
    </xf>
    <xf numFmtId="0" fontId="6" fillId="0" borderId="38" xfId="60" applyFont="1" applyBorder="1" applyAlignment="1">
      <alignment horizontal="center" vertical="center" wrapText="1"/>
    </xf>
    <xf numFmtId="0" fontId="6" fillId="0" borderId="41" xfId="60" applyFont="1" applyBorder="1" applyAlignment="1">
      <alignment horizontal="center" vertical="center" wrapText="1"/>
    </xf>
    <xf numFmtId="0" fontId="6" fillId="0" borderId="39" xfId="60" applyFont="1" applyBorder="1" applyAlignment="1">
      <alignment horizontal="center" vertical="center" wrapText="1"/>
    </xf>
    <xf numFmtId="0" fontId="6" fillId="0" borderId="42" xfId="60" applyFont="1" applyBorder="1" applyAlignment="1">
      <alignment horizontal="center" vertical="center" wrapText="1"/>
    </xf>
    <xf numFmtId="0" fontId="6" fillId="0" borderId="40" xfId="60" applyFont="1" applyBorder="1" applyAlignment="1">
      <alignment horizontal="center" vertical="center" wrapText="1"/>
    </xf>
    <xf numFmtId="0" fontId="6" fillId="0" borderId="43" xfId="60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3" fontId="7" fillId="0" borderId="7" xfId="1" applyNumberFormat="1" applyFont="1" applyFill="1" applyBorder="1" applyAlignment="1">
      <alignment horizontal="center" vertical="center"/>
    </xf>
    <xf numFmtId="3" fontId="7" fillId="0" borderId="25" xfId="1" applyNumberFormat="1" applyFont="1" applyFill="1" applyBorder="1" applyAlignment="1">
      <alignment horizontal="center" vertical="center"/>
    </xf>
    <xf numFmtId="2" fontId="7" fillId="0" borderId="0" xfId="1" applyNumberFormat="1" applyFont="1" applyAlignment="1">
      <alignment horizontal="left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3" fontId="7" fillId="0" borderId="25" xfId="1" applyNumberFormat="1" applyFont="1" applyBorder="1" applyAlignment="1">
      <alignment horizontal="center" vertical="center"/>
    </xf>
  </cellXfs>
  <cellStyles count="68">
    <cellStyle name="_!!! отчетные Форматы минэнерго к ИП 2011 (1.11.10)" xfId="3"/>
    <cellStyle name="Гиперссылка" xfId="2" builtinId="8"/>
    <cellStyle name="Обычный" xfId="0" builtinId="0"/>
    <cellStyle name="Обычный 10" xfId="4"/>
    <cellStyle name="Обычный 11" xfId="5"/>
    <cellStyle name="Обычный 12" xfId="6"/>
    <cellStyle name="Обычный 133" xfId="7"/>
    <cellStyle name="Обычный 140" xfId="8"/>
    <cellStyle name="Обычный 144" xfId="9"/>
    <cellStyle name="Обычный 151" xfId="10"/>
    <cellStyle name="Обычный 154" xfId="11"/>
    <cellStyle name="Обычный 168" xfId="12"/>
    <cellStyle name="Обычный 172" xfId="13"/>
    <cellStyle name="Обычный 179" xfId="14"/>
    <cellStyle name="Обычный 183" xfId="15"/>
    <cellStyle name="Обычный 2" xfId="1"/>
    <cellStyle name="Обычный 2 10" xfId="16"/>
    <cellStyle name="Обычный 2 11" xfId="17"/>
    <cellStyle name="Обычный 2 2" xfId="18"/>
    <cellStyle name="Обычный 2 2 2" xfId="19"/>
    <cellStyle name="Обычный 2 22" xfId="20"/>
    <cellStyle name="Обычный 2 24" xfId="21"/>
    <cellStyle name="Обычный 2 26" xfId="22"/>
    <cellStyle name="Обычный 2 29" xfId="23"/>
    <cellStyle name="Обычный 2 3" xfId="24"/>
    <cellStyle name="Обычный 2 31" xfId="25"/>
    <cellStyle name="Обычный 2 34" xfId="26"/>
    <cellStyle name="Обычный 2 38" xfId="27"/>
    <cellStyle name="Обычный 2 40" xfId="28"/>
    <cellStyle name="Обычный 2 43" xfId="29"/>
    <cellStyle name="Обычный 2 49" xfId="30"/>
    <cellStyle name="Обычный 2 5" xfId="31"/>
    <cellStyle name="Обычный 2 53" xfId="32"/>
    <cellStyle name="Обычный 2 56" xfId="33"/>
    <cellStyle name="Обычный 2 57" xfId="34"/>
    <cellStyle name="Обычный 2 60" xfId="35"/>
    <cellStyle name="Обычный 2 65" xfId="36"/>
    <cellStyle name="Обычный 2 66" xfId="37"/>
    <cellStyle name="Обычный 2 7" xfId="38"/>
    <cellStyle name="Обычный 2 70" xfId="39"/>
    <cellStyle name="Обычный 2 71" xfId="40"/>
    <cellStyle name="Обычный 2 74" xfId="41"/>
    <cellStyle name="Обычный 2 77" xfId="42"/>
    <cellStyle name="Обычный 2_Заключенные ДТП СЭС 2008 год" xfId="43"/>
    <cellStyle name="Обычный 3" xfId="44"/>
    <cellStyle name="Обычный 4" xfId="45"/>
    <cellStyle name="Обычный 5" xfId="46"/>
    <cellStyle name="Обычный 51" xfId="47"/>
    <cellStyle name="Обычный 6" xfId="48"/>
    <cellStyle name="Обычный 66" xfId="49"/>
    <cellStyle name="Обычный 7" xfId="50"/>
    <cellStyle name="Обычный 7 2" xfId="51"/>
    <cellStyle name="Обычный 76" xfId="52"/>
    <cellStyle name="Обычный 8" xfId="53"/>
    <cellStyle name="Обычный 81" xfId="54"/>
    <cellStyle name="Обычный 83" xfId="55"/>
    <cellStyle name="Обычный 9" xfId="56"/>
    <cellStyle name="Обычный 96" xfId="57"/>
    <cellStyle name="Обычный_! СВОД калькуляция 2010 (с занесением данных от ЦФО) испр 24.11.09" xfId="58"/>
    <cellStyle name="Обычный_Приложение 1" xfId="59"/>
    <cellStyle name="Обычный_Смета  по методике" xfId="60"/>
    <cellStyle name="Процентный 2" xfId="61"/>
    <cellStyle name="Процентный 3" xfId="62"/>
    <cellStyle name="Стиль 1" xfId="63"/>
    <cellStyle name="Финансовый 2" xfId="64"/>
    <cellStyle name="Финансовый 3" xfId="65"/>
    <cellStyle name="Финансовый 3 2" xfId="66"/>
    <cellStyle name="Формула_GRES.2007.5" xfId="6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OLE~1/AppData/Local/Temp/Rar$DI05.432/&#1055;&#1088;&#1080;&#1082;&#1072;&#1079;%20&#1087;&#1086;%20&#1058;&#1055;%20&#1085;&#1072;%202017%20&#1075;&#1086;&#1076;/&#1048;&#1089;&#1087;&#1086;&#1083;&#1085;&#1077;&#1085;&#1080;&#1077;/&#1056;&#1086;&#1089;&#1090;&#1086;&#1074;&#1101;&#1085;&#1077;&#1088;&#1075;&#1086;/&#1055;&#1088;&#1080;&#1083;&#1086;&#1078;&#1077;&#1085;&#1080;&#1077;_2%20&#1086;&#1090;%20&#1091;&#1090;&#1074;%20&#1058;&#1041;&#1056;_17.10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Анализ производства+"/>
      <sheetName val="Приложение 4 (производство)"/>
      <sheetName val="Приложение (3)5 (НВВ)"/>
      <sheetName val="Приложение(2) 6 (кальк)с льгот."/>
      <sheetName val="Приложение 7 "/>
      <sheetName val="Приложение 5"/>
      <sheetName val="Приложение 5.1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Приложение(1)8 инвест за 3 год"/>
      <sheetName val="Анализ расчета ставок на кВт"/>
      <sheetName val="Приложение (7)9 СТС"/>
      <sheetName val="Расчет Удельных прил.9.1.(6) "/>
      <sheetName val="10.1"/>
      <sheetName val="10.1.1 -реестр исполненных"/>
      <sheetName val="10.1.2 - реестр инв.сост."/>
      <sheetName val="10.2"/>
      <sheetName val="10.3"/>
      <sheetName val="Приложение 2"/>
      <sheetName val="Приложение 3"/>
      <sheetName val="Приложение 4 "/>
      <sheetName val="Приложение 5 "/>
      <sheetName val="Приложение 6"/>
      <sheetName val="Приложение 7"/>
      <sheetName val="Приложение 8"/>
      <sheetName val="Приложение 9"/>
      <sheetName val="ВспПрямые"/>
      <sheetName val="ВспРасходы"/>
      <sheetName val="ВспФОТ"/>
    </sheetNames>
    <sheetDataSet>
      <sheetData sheetId="0" refreshError="1"/>
      <sheetData sheetId="1" refreshError="1"/>
      <sheetData sheetId="2" refreshError="1"/>
      <sheetData sheetId="3">
        <row r="17">
          <cell r="P17">
            <v>2494.6790000000001</v>
          </cell>
          <cell r="T17">
            <v>2500.4554999999996</v>
          </cell>
        </row>
        <row r="18">
          <cell r="P18">
            <v>702.327</v>
          </cell>
          <cell r="T18">
            <v>2176.6217130000005</v>
          </cell>
        </row>
        <row r="19">
          <cell r="P19">
            <v>48001.438000000002</v>
          </cell>
          <cell r="T19">
            <v>42691.292399999998</v>
          </cell>
        </row>
        <row r="20">
          <cell r="P20">
            <v>13889.585999999999</v>
          </cell>
          <cell r="T20">
            <v>12978.1528896</v>
          </cell>
        </row>
        <row r="21">
          <cell r="P21">
            <v>17679.411</v>
          </cell>
          <cell r="T21">
            <v>26484.445049999998</v>
          </cell>
        </row>
        <row r="22">
          <cell r="P22">
            <v>1306.877</v>
          </cell>
          <cell r="T22">
            <v>964.17504999999994</v>
          </cell>
        </row>
        <row r="24">
          <cell r="P24">
            <v>16372.534000000001</v>
          </cell>
          <cell r="T24">
            <v>25520.269999999997</v>
          </cell>
        </row>
        <row r="30">
          <cell r="P30">
            <v>5530.2579999999998</v>
          </cell>
          <cell r="T30">
            <v>0</v>
          </cell>
        </row>
        <row r="31">
          <cell r="P31">
            <v>7.5250555957365206</v>
          </cell>
        </row>
        <row r="32">
          <cell r="P32">
            <v>0</v>
          </cell>
        </row>
        <row r="33">
          <cell r="P33">
            <v>4550.6229444042638</v>
          </cell>
        </row>
        <row r="34">
          <cell r="P34">
            <v>972.11</v>
          </cell>
        </row>
        <row r="35">
          <cell r="P35">
            <v>198840</v>
          </cell>
          <cell r="T35">
            <v>545727.13116002758</v>
          </cell>
        </row>
        <row r="49">
          <cell r="P49">
            <v>3634.337</v>
          </cell>
          <cell r="T49">
            <v>8312.1765924599986</v>
          </cell>
        </row>
        <row r="50">
          <cell r="P50">
            <v>3725.7570000000001</v>
          </cell>
          <cell r="T50">
            <v>4511</v>
          </cell>
        </row>
        <row r="51">
          <cell r="P51">
            <v>636.25900000000001</v>
          </cell>
          <cell r="T51">
            <v>2044.3156999999999</v>
          </cell>
        </row>
        <row r="52">
          <cell r="P52">
            <v>790.45399999999995</v>
          </cell>
          <cell r="T52">
            <v>657.40333890059992</v>
          </cell>
        </row>
        <row r="53">
          <cell r="P53">
            <v>1276.345</v>
          </cell>
          <cell r="T53">
            <v>255.55006972319998</v>
          </cell>
        </row>
        <row r="54">
          <cell r="P54">
            <v>568.73299999999995</v>
          </cell>
          <cell r="T54">
            <v>1038.5709648983998</v>
          </cell>
        </row>
        <row r="55">
          <cell r="P55">
            <v>31.055</v>
          </cell>
          <cell r="T55">
            <v>485.72034588659994</v>
          </cell>
        </row>
        <row r="56">
          <cell r="P56">
            <v>5709.594000000001</v>
          </cell>
          <cell r="T56">
            <v>8215.5329881312009</v>
          </cell>
        </row>
      </sheetData>
      <sheetData sheetId="4">
        <row r="13">
          <cell r="D13">
            <v>4707564.3709778525</v>
          </cell>
          <cell r="E13">
            <v>1401.74</v>
          </cell>
        </row>
        <row r="14">
          <cell r="D14">
            <v>226189.27908602284</v>
          </cell>
          <cell r="E14">
            <v>1018.36</v>
          </cell>
        </row>
        <row r="15">
          <cell r="D15">
            <v>204093.3390210098</v>
          </cell>
          <cell r="E15">
            <v>1038.76</v>
          </cell>
        </row>
        <row r="16">
          <cell r="D16">
            <v>113094.63954301142</v>
          </cell>
          <cell r="E16">
            <v>1470.9401999999998</v>
          </cell>
        </row>
        <row r="17">
          <cell r="D17">
            <v>349874.29546458821</v>
          </cell>
          <cell r="E17">
            <v>6609.6</v>
          </cell>
        </row>
        <row r="18">
          <cell r="D18">
            <v>991310.50381633337</v>
          </cell>
          <cell r="E18">
            <v>62047.6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51">
          <cell r="D51">
            <v>8884469.5463333335</v>
          </cell>
          <cell r="E51">
            <v>364.40063485259799</v>
          </cell>
        </row>
        <row r="54">
          <cell r="D54">
            <v>6263927.0750666671</v>
          </cell>
          <cell r="E54">
            <v>462.75199142156862</v>
          </cell>
        </row>
        <row r="57">
          <cell r="D57">
            <v>8584907.9969089553</v>
          </cell>
          <cell r="E57">
            <v>548.51002610377429</v>
          </cell>
        </row>
        <row r="60">
          <cell r="D60">
            <v>8828880.3000000007</v>
          </cell>
          <cell r="E60">
            <v>103.29</v>
          </cell>
        </row>
        <row r="63">
          <cell r="D63">
            <v>26602391.465597376</v>
          </cell>
          <cell r="E63">
            <v>2921.0505872427866</v>
          </cell>
        </row>
        <row r="66">
          <cell r="D66">
            <v>36893649.300338894</v>
          </cell>
          <cell r="E66">
            <v>5240.67</v>
          </cell>
        </row>
        <row r="78">
          <cell r="D78">
            <v>184835964.68610001</v>
          </cell>
        </row>
        <row r="80">
          <cell r="D80">
            <v>1531385.4124800002</v>
          </cell>
          <cell r="E80">
            <v>30</v>
          </cell>
        </row>
        <row r="85">
          <cell r="D85">
            <v>761786.11080000014</v>
          </cell>
          <cell r="E85">
            <v>91.864999999999995</v>
          </cell>
        </row>
        <row r="88">
          <cell r="D88">
            <v>3361875.4092000001</v>
          </cell>
          <cell r="E88">
            <v>42.449960844338491</v>
          </cell>
        </row>
        <row r="91">
          <cell r="D91">
            <v>6629492.4616800016</v>
          </cell>
          <cell r="E91">
            <v>339.1</v>
          </cell>
        </row>
        <row r="94">
          <cell r="D94">
            <v>21009964.229760002</v>
          </cell>
          <cell r="E94">
            <v>781.94414501070969</v>
          </cell>
        </row>
        <row r="97">
          <cell r="D97">
            <v>22256318.040000003</v>
          </cell>
          <cell r="E97">
            <v>473.23</v>
          </cell>
        </row>
        <row r="112">
          <cell r="D112">
            <v>19531396.173683126</v>
          </cell>
          <cell r="E112">
            <v>147.34</v>
          </cell>
        </row>
        <row r="114">
          <cell r="D114">
            <v>10742267.895525718</v>
          </cell>
          <cell r="E114">
            <v>42.981401619756056</v>
          </cell>
        </row>
        <row r="120">
          <cell r="D120">
            <v>5001050.9991963087</v>
          </cell>
          <cell r="E120">
            <v>935.22</v>
          </cell>
        </row>
        <row r="121">
          <cell r="D121">
            <v>28404528.000375282</v>
          </cell>
          <cell r="E121">
            <v>5311.7800000000007</v>
          </cell>
        </row>
        <row r="128">
          <cell r="D128">
            <v>207906.33996525061</v>
          </cell>
          <cell r="E128">
            <v>10.33</v>
          </cell>
        </row>
        <row r="129">
          <cell r="D129">
            <v>3723489.3423686484</v>
          </cell>
          <cell r="E129">
            <v>185.00467524509804</v>
          </cell>
        </row>
        <row r="131">
          <cell r="D131">
            <v>2177213.4401072212</v>
          </cell>
          <cell r="E131">
            <v>108.17666666666668</v>
          </cell>
        </row>
        <row r="150">
          <cell r="D150">
            <v>3385091.0636380464</v>
          </cell>
          <cell r="E150">
            <v>1401.74</v>
          </cell>
        </row>
        <row r="151">
          <cell r="D151">
            <v>162647.01807269902</v>
          </cell>
          <cell r="E151">
            <v>1018.36</v>
          </cell>
        </row>
        <row r="152">
          <cell r="D152">
            <v>170828.69383241082</v>
          </cell>
          <cell r="E152">
            <v>1038.76</v>
          </cell>
        </row>
        <row r="153">
          <cell r="D153">
            <v>81323.509036349511</v>
          </cell>
          <cell r="E153">
            <v>1470.9401999999998</v>
          </cell>
        </row>
        <row r="154">
          <cell r="D154">
            <v>292849.18942698999</v>
          </cell>
          <cell r="E154">
            <v>6609.6</v>
          </cell>
        </row>
        <row r="155">
          <cell r="D155">
            <v>829739.37004313827</v>
          </cell>
          <cell r="E155">
            <v>62047.6</v>
          </cell>
        </row>
        <row r="169">
          <cell r="D169">
            <v>3893734.6433841251</v>
          </cell>
          <cell r="E169">
            <v>1401.74</v>
          </cell>
        </row>
        <row r="170">
          <cell r="D170">
            <v>187086.34923166974</v>
          </cell>
          <cell r="E170">
            <v>1018.36</v>
          </cell>
        </row>
        <row r="171">
          <cell r="D171">
            <v>182708.92425691048</v>
          </cell>
          <cell r="E171">
            <v>1038.76</v>
          </cell>
        </row>
        <row r="172">
          <cell r="D172">
            <v>93543.174615834869</v>
          </cell>
          <cell r="E172">
            <v>1470.9401999999998</v>
          </cell>
        </row>
        <row r="173">
          <cell r="D173">
            <v>313215.29872613226</v>
          </cell>
          <cell r="E173">
            <v>6609.6</v>
          </cell>
        </row>
        <row r="174">
          <cell r="D174">
            <v>887443.34639070812</v>
          </cell>
          <cell r="E174">
            <v>62047.6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0">
          <cell r="W20">
            <v>5311.7800000000007</v>
          </cell>
          <cell r="AF20">
            <v>935.22</v>
          </cell>
        </row>
        <row r="21">
          <cell r="AJ21">
            <v>729.25800857843149</v>
          </cell>
        </row>
        <row r="24">
          <cell r="O24">
            <v>45.085999999999991</v>
          </cell>
          <cell r="S24">
            <v>21.645533333333333</v>
          </cell>
          <cell r="AF24">
            <v>3433.7100000000005</v>
          </cell>
          <cell r="AJ24">
            <v>1035.2533333333333</v>
          </cell>
        </row>
        <row r="27">
          <cell r="O27">
            <v>0.2</v>
          </cell>
          <cell r="S27">
            <v>0.192</v>
          </cell>
          <cell r="AD27">
            <v>0</v>
          </cell>
          <cell r="AH27">
            <v>0</v>
          </cell>
        </row>
        <row r="35">
          <cell r="O35">
            <v>3.0250000000000004</v>
          </cell>
          <cell r="S35">
            <v>1.5033333333333332</v>
          </cell>
          <cell r="AF35">
            <v>324.14190455779396</v>
          </cell>
          <cell r="AJ35">
            <v>40.258730294804003</v>
          </cell>
        </row>
        <row r="57">
          <cell r="O57">
            <v>0.60599999999999998</v>
          </cell>
          <cell r="S57">
            <v>2.5866666666666664</v>
          </cell>
          <cell r="AF57">
            <v>40</v>
          </cell>
          <cell r="AJ57">
            <v>422.75199142156862</v>
          </cell>
        </row>
        <row r="62">
          <cell r="S62">
            <v>0.19500000000000001</v>
          </cell>
          <cell r="AH62">
            <v>120</v>
          </cell>
        </row>
        <row r="68">
          <cell r="O68">
            <v>2.9876666666666671</v>
          </cell>
          <cell r="AF68">
            <v>548.51002610377429</v>
          </cell>
        </row>
        <row r="73">
          <cell r="O73">
            <v>0.71750000000000003</v>
          </cell>
          <cell r="AD73">
            <v>0</v>
          </cell>
        </row>
        <row r="74">
          <cell r="O74">
            <v>0.4</v>
          </cell>
          <cell r="AF74">
            <v>147.34</v>
          </cell>
        </row>
        <row r="79">
          <cell r="S79">
            <v>4.5</v>
          </cell>
          <cell r="AJ79">
            <v>103.29</v>
          </cell>
        </row>
        <row r="84">
          <cell r="S84">
            <v>1.6970000000000001</v>
          </cell>
          <cell r="AH84">
            <v>339.1</v>
          </cell>
        </row>
        <row r="90">
          <cell r="F90">
            <v>3.1</v>
          </cell>
          <cell r="O90">
            <v>6.1580000000000004</v>
          </cell>
          <cell r="W90">
            <v>745</v>
          </cell>
          <cell r="AF90">
            <v>2176.0505872427866</v>
          </cell>
        </row>
        <row r="95">
          <cell r="O95">
            <v>4.484</v>
          </cell>
          <cell r="AD95">
            <v>585</v>
          </cell>
        </row>
        <row r="96">
          <cell r="O96">
            <v>0.21999999999999997</v>
          </cell>
          <cell r="AF96">
            <v>42.981401619756056</v>
          </cell>
        </row>
        <row r="123">
          <cell r="F123">
            <v>1.2266666666666666</v>
          </cell>
          <cell r="O123">
            <v>11.612833333333333</v>
          </cell>
          <cell r="W123">
            <v>1362.8333333333333</v>
          </cell>
          <cell r="AF123">
            <v>3877.8366666666666</v>
          </cell>
        </row>
        <row r="128">
          <cell r="O128">
            <v>4.75</v>
          </cell>
          <cell r="AD128">
            <v>0</v>
          </cell>
        </row>
      </sheetData>
      <sheetData sheetId="16" refreshError="1"/>
      <sheetData sheetId="17">
        <row r="11">
          <cell r="R11">
            <v>8551.0794284246895</v>
          </cell>
        </row>
        <row r="12">
          <cell r="R12">
            <v>3358.3720026380443</v>
          </cell>
        </row>
        <row r="13">
          <cell r="R13">
            <v>2414.9207867636269</v>
          </cell>
        </row>
        <row r="15">
          <cell r="R15">
            <v>2777.7866390230179</v>
          </cell>
        </row>
        <row r="16">
          <cell r="R16">
            <v>565.53934403392873</v>
          </cell>
          <cell r="S16">
            <v>536.82367159914816</v>
          </cell>
        </row>
        <row r="17">
          <cell r="R17">
            <v>222.1113153364457</v>
          </cell>
          <cell r="S17">
            <v>196.47785727310429</v>
          </cell>
        </row>
        <row r="18">
          <cell r="R18">
            <v>159.71465697071667</v>
          </cell>
          <cell r="S18">
            <v>164.45443974778661</v>
          </cell>
        </row>
        <row r="19">
          <cell r="R19">
            <v>0</v>
          </cell>
          <cell r="S19">
            <v>0</v>
          </cell>
        </row>
        <row r="20">
          <cell r="R20">
            <v>183.7133717267663</v>
          </cell>
          <cell r="S20">
            <v>175.89137457825723</v>
          </cell>
        </row>
        <row r="21">
          <cell r="R21">
            <v>195.76684571894617</v>
          </cell>
          <cell r="S21">
            <v>144.62884041662286</v>
          </cell>
          <cell r="T21">
            <v>0</v>
          </cell>
          <cell r="U21">
            <v>0</v>
          </cell>
        </row>
        <row r="22">
          <cell r="R22">
            <v>76.885953312725718</v>
          </cell>
          <cell r="S22">
            <v>52.934261598975461</v>
          </cell>
        </row>
        <row r="23">
          <cell r="R23">
            <v>55.286754034154157</v>
          </cell>
          <cell r="S23">
            <v>44.306643280529833</v>
          </cell>
        </row>
        <row r="24">
          <cell r="R24">
            <v>0</v>
          </cell>
          <cell r="S24">
            <v>0</v>
          </cell>
        </row>
        <row r="25">
          <cell r="R25">
            <v>63.594138372066304</v>
          </cell>
          <cell r="S25">
            <v>47.387935537117563</v>
          </cell>
        </row>
        <row r="26">
          <cell r="R26">
            <v>0</v>
          </cell>
          <cell r="S26">
            <v>43.651861155792972</v>
          </cell>
        </row>
        <row r="27">
          <cell r="S27">
            <v>15.97661317788816</v>
          </cell>
        </row>
        <row r="28">
          <cell r="S28">
            <v>13.372626339183761</v>
          </cell>
        </row>
        <row r="29">
          <cell r="S29">
            <v>0</v>
          </cell>
        </row>
        <row r="30">
          <cell r="S30">
            <v>14.302621638721048</v>
          </cell>
        </row>
        <row r="34">
          <cell r="R34">
            <v>458405</v>
          </cell>
          <cell r="S34">
            <v>671366.60452282173</v>
          </cell>
        </row>
        <row r="37">
          <cell r="R37">
            <v>458405</v>
          </cell>
          <cell r="S37">
            <v>671366.60452282173</v>
          </cell>
          <cell r="T37">
            <v>2475604.9005043874</v>
          </cell>
          <cell r="U37">
            <v>4126705.5</v>
          </cell>
        </row>
        <row r="40">
          <cell r="R40">
            <v>458405</v>
          </cell>
          <cell r="S40">
            <v>671366.60452282173</v>
          </cell>
          <cell r="T40">
            <v>2475604.9005043874</v>
          </cell>
          <cell r="U40">
            <v>4126705.5</v>
          </cell>
        </row>
        <row r="43">
          <cell r="R43">
            <v>458405</v>
          </cell>
          <cell r="S43">
            <v>671366.60452282173</v>
          </cell>
          <cell r="T43">
            <v>2475604.9005043874</v>
          </cell>
          <cell r="U43">
            <v>4126705.5</v>
          </cell>
        </row>
        <row r="46">
          <cell r="R46">
            <v>458405</v>
          </cell>
          <cell r="S46">
            <v>671366.60452282173</v>
          </cell>
          <cell r="T46">
            <v>2475604.9005043874</v>
          </cell>
          <cell r="U46">
            <v>4126705.5</v>
          </cell>
        </row>
        <row r="50">
          <cell r="R50">
            <v>739885.50000000012</v>
          </cell>
          <cell r="S50">
            <v>887413</v>
          </cell>
          <cell r="T50">
            <v>0</v>
          </cell>
          <cell r="U50">
            <v>0</v>
          </cell>
        </row>
        <row r="53">
          <cell r="R53">
            <v>739885.50000000012</v>
          </cell>
          <cell r="S53">
            <v>887413</v>
          </cell>
          <cell r="T53">
            <v>1731560</v>
          </cell>
          <cell r="U53">
            <v>13969783.500000002</v>
          </cell>
        </row>
        <row r="56">
          <cell r="R56">
            <v>739885.50000000012</v>
          </cell>
          <cell r="S56">
            <v>887413</v>
          </cell>
          <cell r="T56">
            <v>1731560</v>
          </cell>
          <cell r="U56">
            <v>13969783.500000002</v>
          </cell>
        </row>
        <row r="59">
          <cell r="R59">
            <v>739885.50000000012</v>
          </cell>
          <cell r="S59">
            <v>887413</v>
          </cell>
          <cell r="T59">
            <v>1731560</v>
          </cell>
          <cell r="U59">
            <v>13969783.500000002</v>
          </cell>
        </row>
        <row r="62">
          <cell r="R62">
            <v>739885.50000000012</v>
          </cell>
          <cell r="S62">
            <v>887413</v>
          </cell>
          <cell r="T62">
            <v>1731560</v>
          </cell>
          <cell r="U62">
            <v>13969783.500000002</v>
          </cell>
        </row>
        <row r="66">
          <cell r="R66" t="str">
            <v>-</v>
          </cell>
          <cell r="S66">
            <v>9247820.1579939034</v>
          </cell>
        </row>
        <row r="71">
          <cell r="R71">
            <v>859.72016406001148</v>
          </cell>
          <cell r="S71">
            <v>859.72016406001148</v>
          </cell>
        </row>
        <row r="72">
          <cell r="R72">
            <v>859.72016406001148</v>
          </cell>
          <cell r="S72">
            <v>859.72016406001148</v>
          </cell>
        </row>
        <row r="74">
          <cell r="R74">
            <v>3235.7654003923672</v>
          </cell>
          <cell r="S74">
            <v>3235.7654003923672</v>
          </cell>
          <cell r="T74" t="str">
            <v>-</v>
          </cell>
          <cell r="U74" t="str">
            <v>-</v>
          </cell>
        </row>
        <row r="75">
          <cell r="R75">
            <v>3235.7654003923672</v>
          </cell>
          <cell r="S75">
            <v>3235.7654003923672</v>
          </cell>
          <cell r="T75" t="str">
            <v>-</v>
          </cell>
          <cell r="U75" t="str">
            <v>-</v>
          </cell>
        </row>
        <row r="76">
          <cell r="R76">
            <v>3235.7654003923672</v>
          </cell>
          <cell r="S76">
            <v>3235.7654003923672</v>
          </cell>
          <cell r="T76" t="str">
            <v>-</v>
          </cell>
          <cell r="U76" t="str">
            <v>-</v>
          </cell>
        </row>
        <row r="77">
          <cell r="R77" t="str">
            <v>-</v>
          </cell>
          <cell r="S77" t="str">
            <v>-</v>
          </cell>
          <cell r="T77">
            <v>2686.1786048689146</v>
          </cell>
          <cell r="U77">
            <v>2686.1786048689146</v>
          </cell>
        </row>
        <row r="78">
          <cell r="R78" t="str">
            <v>-</v>
          </cell>
          <cell r="S78" t="str">
            <v>-</v>
          </cell>
          <cell r="T78">
            <v>2686.1786048689146</v>
          </cell>
          <cell r="U78">
            <v>2686.1786048689146</v>
          </cell>
        </row>
        <row r="79">
          <cell r="R79" t="str">
            <v>-</v>
          </cell>
          <cell r="S79" t="str">
            <v>-</v>
          </cell>
          <cell r="T79">
            <v>2686.1786048689146</v>
          </cell>
          <cell r="U79">
            <v>2686.1786048689146</v>
          </cell>
        </row>
        <row r="80">
          <cell r="R80" t="str">
            <v>-</v>
          </cell>
          <cell r="S80" t="str">
            <v>-</v>
          </cell>
          <cell r="T80">
            <v>2686.1786048689146</v>
          </cell>
          <cell r="U80">
            <v>2686.1786048689146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re.mrsk-yug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54"/>
  <sheetViews>
    <sheetView view="pageBreakPreview" zoomScaleNormal="100" zoomScaleSheetLayoutView="100" workbookViewId="0">
      <selection activeCell="A8" sqref="A8:I8"/>
    </sheetView>
  </sheetViews>
  <sheetFormatPr defaultRowHeight="12.75" x14ac:dyDescent="0.2"/>
  <cols>
    <col min="1" max="3" width="9.140625" style="2"/>
    <col min="4" max="4" width="5.85546875" style="2" customWidth="1"/>
    <col min="5" max="8" width="9.140625" style="2"/>
    <col min="9" max="9" width="16.85546875" style="2" customWidth="1"/>
    <col min="10" max="259" width="9.140625" style="2"/>
    <col min="260" max="260" width="5.85546875" style="2" customWidth="1"/>
    <col min="261" max="264" width="9.140625" style="2"/>
    <col min="265" max="265" width="16.85546875" style="2" customWidth="1"/>
    <col min="266" max="515" width="9.140625" style="2"/>
    <col min="516" max="516" width="5.85546875" style="2" customWidth="1"/>
    <col min="517" max="520" width="9.140625" style="2"/>
    <col min="521" max="521" width="16.85546875" style="2" customWidth="1"/>
    <col min="522" max="771" width="9.140625" style="2"/>
    <col min="772" max="772" width="5.85546875" style="2" customWidth="1"/>
    <col min="773" max="776" width="9.140625" style="2"/>
    <col min="777" max="777" width="16.85546875" style="2" customWidth="1"/>
    <col min="778" max="1027" width="9.140625" style="2"/>
    <col min="1028" max="1028" width="5.85546875" style="2" customWidth="1"/>
    <col min="1029" max="1032" width="9.140625" style="2"/>
    <col min="1033" max="1033" width="16.85546875" style="2" customWidth="1"/>
    <col min="1034" max="1283" width="9.140625" style="2"/>
    <col min="1284" max="1284" width="5.85546875" style="2" customWidth="1"/>
    <col min="1285" max="1288" width="9.140625" style="2"/>
    <col min="1289" max="1289" width="16.85546875" style="2" customWidth="1"/>
    <col min="1290" max="1539" width="9.140625" style="2"/>
    <col min="1540" max="1540" width="5.85546875" style="2" customWidth="1"/>
    <col min="1541" max="1544" width="9.140625" style="2"/>
    <col min="1545" max="1545" width="16.85546875" style="2" customWidth="1"/>
    <col min="1546" max="1795" width="9.140625" style="2"/>
    <col min="1796" max="1796" width="5.85546875" style="2" customWidth="1"/>
    <col min="1797" max="1800" width="9.140625" style="2"/>
    <col min="1801" max="1801" width="16.85546875" style="2" customWidth="1"/>
    <col min="1802" max="2051" width="9.140625" style="2"/>
    <col min="2052" max="2052" width="5.85546875" style="2" customWidth="1"/>
    <col min="2053" max="2056" width="9.140625" style="2"/>
    <col min="2057" max="2057" width="16.85546875" style="2" customWidth="1"/>
    <col min="2058" max="2307" width="9.140625" style="2"/>
    <col min="2308" max="2308" width="5.85546875" style="2" customWidth="1"/>
    <col min="2309" max="2312" width="9.140625" style="2"/>
    <col min="2313" max="2313" width="16.85546875" style="2" customWidth="1"/>
    <col min="2314" max="2563" width="9.140625" style="2"/>
    <col min="2564" max="2564" width="5.85546875" style="2" customWidth="1"/>
    <col min="2565" max="2568" width="9.140625" style="2"/>
    <col min="2569" max="2569" width="16.85546875" style="2" customWidth="1"/>
    <col min="2570" max="2819" width="9.140625" style="2"/>
    <col min="2820" max="2820" width="5.85546875" style="2" customWidth="1"/>
    <col min="2821" max="2824" width="9.140625" style="2"/>
    <col min="2825" max="2825" width="16.85546875" style="2" customWidth="1"/>
    <col min="2826" max="3075" width="9.140625" style="2"/>
    <col min="3076" max="3076" width="5.85546875" style="2" customWidth="1"/>
    <col min="3077" max="3080" width="9.140625" style="2"/>
    <col min="3081" max="3081" width="16.85546875" style="2" customWidth="1"/>
    <col min="3082" max="3331" width="9.140625" style="2"/>
    <col min="3332" max="3332" width="5.85546875" style="2" customWidth="1"/>
    <col min="3333" max="3336" width="9.140625" style="2"/>
    <col min="3337" max="3337" width="16.85546875" style="2" customWidth="1"/>
    <col min="3338" max="3587" width="9.140625" style="2"/>
    <col min="3588" max="3588" width="5.85546875" style="2" customWidth="1"/>
    <col min="3589" max="3592" width="9.140625" style="2"/>
    <col min="3593" max="3593" width="16.85546875" style="2" customWidth="1"/>
    <col min="3594" max="3843" width="9.140625" style="2"/>
    <col min="3844" max="3844" width="5.85546875" style="2" customWidth="1"/>
    <col min="3845" max="3848" width="9.140625" style="2"/>
    <col min="3849" max="3849" width="16.85546875" style="2" customWidth="1"/>
    <col min="3850" max="4099" width="9.140625" style="2"/>
    <col min="4100" max="4100" width="5.85546875" style="2" customWidth="1"/>
    <col min="4101" max="4104" width="9.140625" style="2"/>
    <col min="4105" max="4105" width="16.85546875" style="2" customWidth="1"/>
    <col min="4106" max="4355" width="9.140625" style="2"/>
    <col min="4356" max="4356" width="5.85546875" style="2" customWidth="1"/>
    <col min="4357" max="4360" width="9.140625" style="2"/>
    <col min="4361" max="4361" width="16.85546875" style="2" customWidth="1"/>
    <col min="4362" max="4611" width="9.140625" style="2"/>
    <col min="4612" max="4612" width="5.85546875" style="2" customWidth="1"/>
    <col min="4613" max="4616" width="9.140625" style="2"/>
    <col min="4617" max="4617" width="16.85546875" style="2" customWidth="1"/>
    <col min="4618" max="4867" width="9.140625" style="2"/>
    <col min="4868" max="4868" width="5.85546875" style="2" customWidth="1"/>
    <col min="4869" max="4872" width="9.140625" style="2"/>
    <col min="4873" max="4873" width="16.85546875" style="2" customWidth="1"/>
    <col min="4874" max="5123" width="9.140625" style="2"/>
    <col min="5124" max="5124" width="5.85546875" style="2" customWidth="1"/>
    <col min="5125" max="5128" width="9.140625" style="2"/>
    <col min="5129" max="5129" width="16.85546875" style="2" customWidth="1"/>
    <col min="5130" max="5379" width="9.140625" style="2"/>
    <col min="5380" max="5380" width="5.85546875" style="2" customWidth="1"/>
    <col min="5381" max="5384" width="9.140625" style="2"/>
    <col min="5385" max="5385" width="16.85546875" style="2" customWidth="1"/>
    <col min="5386" max="5635" width="9.140625" style="2"/>
    <col min="5636" max="5636" width="5.85546875" style="2" customWidth="1"/>
    <col min="5637" max="5640" width="9.140625" style="2"/>
    <col min="5641" max="5641" width="16.85546875" style="2" customWidth="1"/>
    <col min="5642" max="5891" width="9.140625" style="2"/>
    <col min="5892" max="5892" width="5.85546875" style="2" customWidth="1"/>
    <col min="5893" max="5896" width="9.140625" style="2"/>
    <col min="5897" max="5897" width="16.85546875" style="2" customWidth="1"/>
    <col min="5898" max="6147" width="9.140625" style="2"/>
    <col min="6148" max="6148" width="5.85546875" style="2" customWidth="1"/>
    <col min="6149" max="6152" width="9.140625" style="2"/>
    <col min="6153" max="6153" width="16.85546875" style="2" customWidth="1"/>
    <col min="6154" max="6403" width="9.140625" style="2"/>
    <col min="6404" max="6404" width="5.85546875" style="2" customWidth="1"/>
    <col min="6405" max="6408" width="9.140625" style="2"/>
    <col min="6409" max="6409" width="16.85546875" style="2" customWidth="1"/>
    <col min="6410" max="6659" width="9.140625" style="2"/>
    <col min="6660" max="6660" width="5.85546875" style="2" customWidth="1"/>
    <col min="6661" max="6664" width="9.140625" style="2"/>
    <col min="6665" max="6665" width="16.85546875" style="2" customWidth="1"/>
    <col min="6666" max="6915" width="9.140625" style="2"/>
    <col min="6916" max="6916" width="5.85546875" style="2" customWidth="1"/>
    <col min="6917" max="6920" width="9.140625" style="2"/>
    <col min="6921" max="6921" width="16.85546875" style="2" customWidth="1"/>
    <col min="6922" max="7171" width="9.140625" style="2"/>
    <col min="7172" max="7172" width="5.85546875" style="2" customWidth="1"/>
    <col min="7173" max="7176" width="9.140625" style="2"/>
    <col min="7177" max="7177" width="16.85546875" style="2" customWidth="1"/>
    <col min="7178" max="7427" width="9.140625" style="2"/>
    <col min="7428" max="7428" width="5.85546875" style="2" customWidth="1"/>
    <col min="7429" max="7432" width="9.140625" style="2"/>
    <col min="7433" max="7433" width="16.85546875" style="2" customWidth="1"/>
    <col min="7434" max="7683" width="9.140625" style="2"/>
    <col min="7684" max="7684" width="5.85546875" style="2" customWidth="1"/>
    <col min="7685" max="7688" width="9.140625" style="2"/>
    <col min="7689" max="7689" width="16.85546875" style="2" customWidth="1"/>
    <col min="7690" max="7939" width="9.140625" style="2"/>
    <col min="7940" max="7940" width="5.85546875" style="2" customWidth="1"/>
    <col min="7941" max="7944" width="9.140625" style="2"/>
    <col min="7945" max="7945" width="16.85546875" style="2" customWidth="1"/>
    <col min="7946" max="8195" width="9.140625" style="2"/>
    <col min="8196" max="8196" width="5.85546875" style="2" customWidth="1"/>
    <col min="8197" max="8200" width="9.140625" style="2"/>
    <col min="8201" max="8201" width="16.85546875" style="2" customWidth="1"/>
    <col min="8202" max="8451" width="9.140625" style="2"/>
    <col min="8452" max="8452" width="5.85546875" style="2" customWidth="1"/>
    <col min="8453" max="8456" width="9.140625" style="2"/>
    <col min="8457" max="8457" width="16.85546875" style="2" customWidth="1"/>
    <col min="8458" max="8707" width="9.140625" style="2"/>
    <col min="8708" max="8708" width="5.85546875" style="2" customWidth="1"/>
    <col min="8709" max="8712" width="9.140625" style="2"/>
    <col min="8713" max="8713" width="16.85546875" style="2" customWidth="1"/>
    <col min="8714" max="8963" width="9.140625" style="2"/>
    <col min="8964" max="8964" width="5.85546875" style="2" customWidth="1"/>
    <col min="8965" max="8968" width="9.140625" style="2"/>
    <col min="8969" max="8969" width="16.85546875" style="2" customWidth="1"/>
    <col min="8970" max="9219" width="9.140625" style="2"/>
    <col min="9220" max="9220" width="5.85546875" style="2" customWidth="1"/>
    <col min="9221" max="9224" width="9.140625" style="2"/>
    <col min="9225" max="9225" width="16.85546875" style="2" customWidth="1"/>
    <col min="9226" max="9475" width="9.140625" style="2"/>
    <col min="9476" max="9476" width="5.85546875" style="2" customWidth="1"/>
    <col min="9477" max="9480" width="9.140625" style="2"/>
    <col min="9481" max="9481" width="16.85546875" style="2" customWidth="1"/>
    <col min="9482" max="9731" width="9.140625" style="2"/>
    <col min="9732" max="9732" width="5.85546875" style="2" customWidth="1"/>
    <col min="9733" max="9736" width="9.140625" style="2"/>
    <col min="9737" max="9737" width="16.85546875" style="2" customWidth="1"/>
    <col min="9738" max="9987" width="9.140625" style="2"/>
    <col min="9988" max="9988" width="5.85546875" style="2" customWidth="1"/>
    <col min="9989" max="9992" width="9.140625" style="2"/>
    <col min="9993" max="9993" width="16.85546875" style="2" customWidth="1"/>
    <col min="9994" max="10243" width="9.140625" style="2"/>
    <col min="10244" max="10244" width="5.85546875" style="2" customWidth="1"/>
    <col min="10245" max="10248" width="9.140625" style="2"/>
    <col min="10249" max="10249" width="16.85546875" style="2" customWidth="1"/>
    <col min="10250" max="10499" width="9.140625" style="2"/>
    <col min="10500" max="10500" width="5.85546875" style="2" customWidth="1"/>
    <col min="10501" max="10504" width="9.140625" style="2"/>
    <col min="10505" max="10505" width="16.85546875" style="2" customWidth="1"/>
    <col min="10506" max="10755" width="9.140625" style="2"/>
    <col min="10756" max="10756" width="5.85546875" style="2" customWidth="1"/>
    <col min="10757" max="10760" width="9.140625" style="2"/>
    <col min="10761" max="10761" width="16.85546875" style="2" customWidth="1"/>
    <col min="10762" max="11011" width="9.140625" style="2"/>
    <col min="11012" max="11012" width="5.85546875" style="2" customWidth="1"/>
    <col min="11013" max="11016" width="9.140625" style="2"/>
    <col min="11017" max="11017" width="16.85546875" style="2" customWidth="1"/>
    <col min="11018" max="11267" width="9.140625" style="2"/>
    <col min="11268" max="11268" width="5.85546875" style="2" customWidth="1"/>
    <col min="11269" max="11272" width="9.140625" style="2"/>
    <col min="11273" max="11273" width="16.85546875" style="2" customWidth="1"/>
    <col min="11274" max="11523" width="9.140625" style="2"/>
    <col min="11524" max="11524" width="5.85546875" style="2" customWidth="1"/>
    <col min="11525" max="11528" width="9.140625" style="2"/>
    <col min="11529" max="11529" width="16.85546875" style="2" customWidth="1"/>
    <col min="11530" max="11779" width="9.140625" style="2"/>
    <col min="11780" max="11780" width="5.85546875" style="2" customWidth="1"/>
    <col min="11781" max="11784" width="9.140625" style="2"/>
    <col min="11785" max="11785" width="16.85546875" style="2" customWidth="1"/>
    <col min="11786" max="12035" width="9.140625" style="2"/>
    <col min="12036" max="12036" width="5.85546875" style="2" customWidth="1"/>
    <col min="12037" max="12040" width="9.140625" style="2"/>
    <col min="12041" max="12041" width="16.85546875" style="2" customWidth="1"/>
    <col min="12042" max="12291" width="9.140625" style="2"/>
    <col min="12292" max="12292" width="5.85546875" style="2" customWidth="1"/>
    <col min="12293" max="12296" width="9.140625" style="2"/>
    <col min="12297" max="12297" width="16.85546875" style="2" customWidth="1"/>
    <col min="12298" max="12547" width="9.140625" style="2"/>
    <col min="12548" max="12548" width="5.85546875" style="2" customWidth="1"/>
    <col min="12549" max="12552" width="9.140625" style="2"/>
    <col min="12553" max="12553" width="16.85546875" style="2" customWidth="1"/>
    <col min="12554" max="12803" width="9.140625" style="2"/>
    <col min="12804" max="12804" width="5.85546875" style="2" customWidth="1"/>
    <col min="12805" max="12808" width="9.140625" style="2"/>
    <col min="12809" max="12809" width="16.85546875" style="2" customWidth="1"/>
    <col min="12810" max="13059" width="9.140625" style="2"/>
    <col min="13060" max="13060" width="5.85546875" style="2" customWidth="1"/>
    <col min="13061" max="13064" width="9.140625" style="2"/>
    <col min="13065" max="13065" width="16.85546875" style="2" customWidth="1"/>
    <col min="13066" max="13315" width="9.140625" style="2"/>
    <col min="13316" max="13316" width="5.85546875" style="2" customWidth="1"/>
    <col min="13317" max="13320" width="9.140625" style="2"/>
    <col min="13321" max="13321" width="16.85546875" style="2" customWidth="1"/>
    <col min="13322" max="13571" width="9.140625" style="2"/>
    <col min="13572" max="13572" width="5.85546875" style="2" customWidth="1"/>
    <col min="13573" max="13576" width="9.140625" style="2"/>
    <col min="13577" max="13577" width="16.85546875" style="2" customWidth="1"/>
    <col min="13578" max="13827" width="9.140625" style="2"/>
    <col min="13828" max="13828" width="5.85546875" style="2" customWidth="1"/>
    <col min="13829" max="13832" width="9.140625" style="2"/>
    <col min="13833" max="13833" width="16.85546875" style="2" customWidth="1"/>
    <col min="13834" max="14083" width="9.140625" style="2"/>
    <col min="14084" max="14084" width="5.85546875" style="2" customWidth="1"/>
    <col min="14085" max="14088" width="9.140625" style="2"/>
    <col min="14089" max="14089" width="16.85546875" style="2" customWidth="1"/>
    <col min="14090" max="14339" width="9.140625" style="2"/>
    <col min="14340" max="14340" width="5.85546875" style="2" customWidth="1"/>
    <col min="14341" max="14344" width="9.140625" style="2"/>
    <col min="14345" max="14345" width="16.85546875" style="2" customWidth="1"/>
    <col min="14346" max="14595" width="9.140625" style="2"/>
    <col min="14596" max="14596" width="5.85546875" style="2" customWidth="1"/>
    <col min="14597" max="14600" width="9.140625" style="2"/>
    <col min="14601" max="14601" width="16.85546875" style="2" customWidth="1"/>
    <col min="14602" max="14851" width="9.140625" style="2"/>
    <col min="14852" max="14852" width="5.85546875" style="2" customWidth="1"/>
    <col min="14853" max="14856" width="9.140625" style="2"/>
    <col min="14857" max="14857" width="16.85546875" style="2" customWidth="1"/>
    <col min="14858" max="15107" width="9.140625" style="2"/>
    <col min="15108" max="15108" width="5.85546875" style="2" customWidth="1"/>
    <col min="15109" max="15112" width="9.140625" style="2"/>
    <col min="15113" max="15113" width="16.85546875" style="2" customWidth="1"/>
    <col min="15114" max="15363" width="9.140625" style="2"/>
    <col min="15364" max="15364" width="5.85546875" style="2" customWidth="1"/>
    <col min="15365" max="15368" width="9.140625" style="2"/>
    <col min="15369" max="15369" width="16.85546875" style="2" customWidth="1"/>
    <col min="15370" max="15619" width="9.140625" style="2"/>
    <col min="15620" max="15620" width="5.85546875" style="2" customWidth="1"/>
    <col min="15621" max="15624" width="9.140625" style="2"/>
    <col min="15625" max="15625" width="16.85546875" style="2" customWidth="1"/>
    <col min="15626" max="15875" width="9.140625" style="2"/>
    <col min="15876" max="15876" width="5.85546875" style="2" customWidth="1"/>
    <col min="15877" max="15880" width="9.140625" style="2"/>
    <col min="15881" max="15881" width="16.85546875" style="2" customWidth="1"/>
    <col min="15882" max="16131" width="9.140625" style="2"/>
    <col min="16132" max="16132" width="5.85546875" style="2" customWidth="1"/>
    <col min="16133" max="16136" width="9.140625" style="2"/>
    <col min="16137" max="16137" width="16.85546875" style="2" customWidth="1"/>
    <col min="16138" max="16384" width="9.140625" style="2"/>
  </cols>
  <sheetData>
    <row r="1" spans="1:9" x14ac:dyDescent="0.2">
      <c r="A1" s="1"/>
      <c r="B1" s="1"/>
      <c r="C1" s="1"/>
      <c r="D1" s="1"/>
      <c r="E1" s="1"/>
      <c r="F1" s="231" t="s">
        <v>0</v>
      </c>
      <c r="G1" s="231"/>
      <c r="H1" s="231"/>
      <c r="I1" s="231"/>
    </row>
    <row r="2" spans="1:9" ht="31.5" customHeight="1" x14ac:dyDescent="0.2">
      <c r="A2" s="1"/>
      <c r="B2" s="1"/>
      <c r="C2" s="1"/>
      <c r="D2" s="1"/>
      <c r="E2" s="1"/>
      <c r="F2" s="232" t="s">
        <v>1</v>
      </c>
      <c r="G2" s="232"/>
      <c r="H2" s="232"/>
      <c r="I2" s="232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18.75" x14ac:dyDescent="0.3">
      <c r="A6" s="233" t="s">
        <v>2</v>
      </c>
      <c r="B6" s="233"/>
      <c r="C6" s="233"/>
      <c r="D6" s="233"/>
      <c r="E6" s="233"/>
      <c r="F6" s="233"/>
      <c r="G6" s="233"/>
      <c r="H6" s="233"/>
      <c r="I6" s="233"/>
    </row>
    <row r="7" spans="1:9" ht="18.75" x14ac:dyDescent="0.3">
      <c r="A7" s="233" t="s">
        <v>3</v>
      </c>
      <c r="B7" s="233"/>
      <c r="C7" s="233"/>
      <c r="D7" s="233"/>
      <c r="E7" s="233"/>
      <c r="F7" s="233"/>
      <c r="G7" s="233"/>
      <c r="H7" s="233"/>
      <c r="I7" s="233"/>
    </row>
    <row r="8" spans="1:9" ht="18.75" customHeight="1" x14ac:dyDescent="0.3">
      <c r="A8" s="234" t="s">
        <v>4</v>
      </c>
      <c r="B8" s="234"/>
      <c r="C8" s="234"/>
      <c r="D8" s="234"/>
      <c r="E8" s="234"/>
      <c r="F8" s="234"/>
      <c r="G8" s="234"/>
      <c r="H8" s="234"/>
      <c r="I8" s="234"/>
    </row>
    <row r="9" spans="1:9" ht="18.75" customHeigh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18.75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ht="45.75" customHeight="1" x14ac:dyDescent="0.3">
      <c r="A11" s="4" t="s">
        <v>5</v>
      </c>
      <c r="B11" s="5"/>
      <c r="C11" s="5"/>
      <c r="D11" s="6"/>
      <c r="E11" s="229" t="s">
        <v>6</v>
      </c>
      <c r="F11" s="229"/>
      <c r="G11" s="229"/>
      <c r="H11" s="229"/>
      <c r="I11" s="229"/>
    </row>
    <row r="12" spans="1:9" ht="18.75" x14ac:dyDescent="0.3">
      <c r="A12" s="3"/>
      <c r="B12" s="3"/>
      <c r="C12" s="3"/>
      <c r="D12" s="3"/>
      <c r="E12" s="7"/>
      <c r="F12" s="7"/>
      <c r="G12" s="7"/>
      <c r="H12" s="7"/>
      <c r="I12" s="7"/>
    </row>
    <row r="13" spans="1:9" ht="18.75" x14ac:dyDescent="0.3">
      <c r="A13" s="5" t="s">
        <v>7</v>
      </c>
      <c r="B13" s="5"/>
      <c r="C13" s="5"/>
      <c r="D13" s="6"/>
      <c r="E13" s="228" t="s">
        <v>8</v>
      </c>
      <c r="F13" s="228"/>
      <c r="G13" s="228"/>
      <c r="H13" s="228"/>
      <c r="I13" s="228"/>
    </row>
    <row r="14" spans="1:9" ht="18.75" x14ac:dyDescent="0.3">
      <c r="A14" s="3"/>
      <c r="B14" s="3"/>
      <c r="C14" s="3"/>
      <c r="D14" s="3"/>
      <c r="E14" s="7"/>
      <c r="F14" s="7"/>
      <c r="G14" s="7"/>
      <c r="H14" s="7"/>
      <c r="I14" s="7"/>
    </row>
    <row r="15" spans="1:9" ht="15.75" x14ac:dyDescent="0.25">
      <c r="A15" s="227" t="s">
        <v>9</v>
      </c>
      <c r="B15" s="227"/>
      <c r="C15" s="227"/>
      <c r="D15" s="227"/>
      <c r="E15" s="228" t="s">
        <v>10</v>
      </c>
      <c r="F15" s="228"/>
      <c r="G15" s="228"/>
      <c r="H15" s="228"/>
      <c r="I15" s="228"/>
    </row>
    <row r="16" spans="1:9" ht="18.75" x14ac:dyDescent="0.3">
      <c r="A16" s="3"/>
      <c r="B16" s="3"/>
      <c r="C16" s="3"/>
      <c r="D16" s="3"/>
      <c r="E16" s="7"/>
      <c r="F16" s="7"/>
      <c r="G16" s="7"/>
      <c r="H16" s="7"/>
      <c r="I16" s="7"/>
    </row>
    <row r="17" spans="1:10" ht="15.75" x14ac:dyDescent="0.25">
      <c r="A17" s="227" t="s">
        <v>11</v>
      </c>
      <c r="B17" s="227"/>
      <c r="C17" s="227"/>
      <c r="D17" s="227"/>
      <c r="E17" s="228" t="s">
        <v>10</v>
      </c>
      <c r="F17" s="228"/>
      <c r="G17" s="228"/>
      <c r="H17" s="228"/>
      <c r="I17" s="228"/>
    </row>
    <row r="18" spans="1:10" ht="18.75" x14ac:dyDescent="0.3">
      <c r="A18" s="3"/>
      <c r="B18" s="3"/>
      <c r="C18" s="3"/>
      <c r="D18" s="3"/>
      <c r="E18" s="7"/>
      <c r="F18" s="7"/>
      <c r="G18" s="7"/>
      <c r="H18" s="7"/>
      <c r="I18" s="7"/>
      <c r="J18" s="8"/>
    </row>
    <row r="19" spans="1:10" ht="15.75" x14ac:dyDescent="0.25">
      <c r="A19" s="227" t="s">
        <v>12</v>
      </c>
      <c r="B19" s="227"/>
      <c r="C19" s="227"/>
      <c r="D19" s="227"/>
      <c r="E19" s="228">
        <v>6164266561</v>
      </c>
      <c r="F19" s="228"/>
      <c r="G19" s="228"/>
      <c r="H19" s="228"/>
      <c r="I19" s="228"/>
    </row>
    <row r="20" spans="1:10" ht="18.75" x14ac:dyDescent="0.3">
      <c r="A20" s="3"/>
      <c r="B20" s="3"/>
      <c r="C20" s="3"/>
      <c r="D20" s="3"/>
      <c r="E20" s="7"/>
      <c r="F20" s="7"/>
      <c r="G20" s="7"/>
      <c r="H20" s="7"/>
      <c r="I20" s="7"/>
    </row>
    <row r="21" spans="1:10" ht="15.75" x14ac:dyDescent="0.25">
      <c r="A21" s="227" t="s">
        <v>13</v>
      </c>
      <c r="B21" s="227"/>
      <c r="C21" s="227"/>
      <c r="D21" s="227"/>
      <c r="E21" s="228">
        <v>616401001</v>
      </c>
      <c r="F21" s="228"/>
      <c r="G21" s="228"/>
      <c r="H21" s="228"/>
      <c r="I21" s="228"/>
    </row>
    <row r="22" spans="1:10" ht="18.75" x14ac:dyDescent="0.3">
      <c r="A22" s="3"/>
      <c r="B22" s="3"/>
      <c r="C22" s="3"/>
      <c r="D22" s="3"/>
      <c r="E22" s="7"/>
      <c r="F22" s="7"/>
      <c r="G22" s="7"/>
      <c r="H22" s="7"/>
      <c r="I22" s="7"/>
    </row>
    <row r="23" spans="1:10" ht="55.5" customHeight="1" x14ac:dyDescent="0.25">
      <c r="A23" s="225" t="s">
        <v>14</v>
      </c>
      <c r="B23" s="225"/>
      <c r="C23" s="225"/>
      <c r="D23" s="225"/>
      <c r="E23" s="229" t="s">
        <v>15</v>
      </c>
      <c r="F23" s="229"/>
      <c r="G23" s="229"/>
      <c r="H23" s="229"/>
      <c r="I23" s="229"/>
    </row>
    <row r="24" spans="1:10" ht="18.75" x14ac:dyDescent="0.3">
      <c r="A24" s="3"/>
      <c r="B24" s="3"/>
      <c r="C24" s="3"/>
      <c r="D24" s="3"/>
      <c r="E24" s="7"/>
      <c r="F24" s="7"/>
      <c r="G24" s="7"/>
      <c r="H24" s="7"/>
      <c r="I24" s="7"/>
    </row>
    <row r="25" spans="1:10" ht="15.75" x14ac:dyDescent="0.25">
      <c r="A25" s="227" t="s">
        <v>16</v>
      </c>
      <c r="B25" s="227"/>
      <c r="C25" s="227"/>
      <c r="D25" s="227"/>
      <c r="E25" s="230" t="s">
        <v>17</v>
      </c>
      <c r="F25" s="228"/>
      <c r="G25" s="228"/>
      <c r="H25" s="228"/>
      <c r="I25" s="228"/>
    </row>
    <row r="26" spans="1:10" ht="18.75" x14ac:dyDescent="0.3">
      <c r="A26" s="3"/>
      <c r="B26" s="3"/>
      <c r="C26" s="3"/>
      <c r="D26" s="3"/>
      <c r="E26" s="7"/>
      <c r="F26" s="7"/>
      <c r="G26" s="7"/>
      <c r="H26" s="7"/>
      <c r="I26" s="7"/>
    </row>
    <row r="27" spans="1:10" ht="45" customHeight="1" x14ac:dyDescent="0.2">
      <c r="A27" s="225" t="s">
        <v>18</v>
      </c>
      <c r="B27" s="225"/>
      <c r="C27" s="225"/>
      <c r="D27" s="225"/>
      <c r="E27" s="226" t="s">
        <v>19</v>
      </c>
      <c r="F27" s="226"/>
      <c r="G27" s="226"/>
      <c r="H27" s="226"/>
      <c r="I27" s="226"/>
    </row>
    <row r="28" spans="1:10" ht="18.75" x14ac:dyDescent="0.3">
      <c r="A28" s="3"/>
      <c r="B28" s="3"/>
      <c r="C28" s="3"/>
      <c r="D28" s="3"/>
      <c r="E28" s="7"/>
      <c r="F28" s="7"/>
      <c r="G28" s="7"/>
      <c r="H28" s="7"/>
      <c r="I28" s="7"/>
    </row>
    <row r="29" spans="1:10" ht="15.75" customHeight="1" x14ac:dyDescent="0.25">
      <c r="A29" s="227" t="s">
        <v>20</v>
      </c>
      <c r="B29" s="227"/>
      <c r="C29" s="227"/>
      <c r="D29" s="227"/>
      <c r="E29" s="226" t="s">
        <v>21</v>
      </c>
      <c r="F29" s="226"/>
      <c r="G29" s="226"/>
      <c r="H29" s="226"/>
      <c r="I29" s="226"/>
    </row>
    <row r="30" spans="1:10" ht="18.75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10" ht="18.75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10" ht="18.75" x14ac:dyDescent="0.3">
      <c r="A32" s="3"/>
      <c r="B32" s="3"/>
      <c r="C32" s="3"/>
      <c r="D32" s="3"/>
      <c r="E32" s="3"/>
      <c r="F32" s="3"/>
      <c r="G32" s="3"/>
      <c r="H32" s="3"/>
      <c r="I32" s="3"/>
    </row>
    <row r="33" spans="1:9" ht="18.75" x14ac:dyDescent="0.3">
      <c r="A33" s="3"/>
      <c r="B33" s="3"/>
      <c r="C33" s="3"/>
      <c r="D33" s="3"/>
      <c r="E33" s="3"/>
      <c r="F33" s="3"/>
      <c r="G33" s="3"/>
      <c r="H33" s="3"/>
      <c r="I33" s="3"/>
    </row>
    <row r="34" spans="1:9" ht="18.75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ht="18.75" x14ac:dyDescent="0.3">
      <c r="A35" s="3"/>
      <c r="B35" s="3"/>
      <c r="C35" s="3"/>
      <c r="D35" s="3"/>
      <c r="E35" s="3"/>
      <c r="F35" s="3"/>
      <c r="G35" s="3"/>
      <c r="H35" s="3"/>
      <c r="I35" s="3"/>
    </row>
    <row r="36" spans="1:9" ht="18.75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ht="18.75" x14ac:dyDescent="0.3">
      <c r="A37" s="3"/>
      <c r="B37" s="3"/>
      <c r="C37" s="3"/>
      <c r="D37" s="3"/>
      <c r="E37" s="3"/>
      <c r="F37" s="3"/>
      <c r="G37" s="3"/>
      <c r="H37" s="3"/>
      <c r="I37" s="3"/>
    </row>
    <row r="38" spans="1:9" ht="18.75" x14ac:dyDescent="0.3">
      <c r="A38" s="3"/>
      <c r="B38" s="3"/>
      <c r="C38" s="3"/>
      <c r="D38" s="3"/>
      <c r="E38" s="3"/>
      <c r="F38" s="3"/>
      <c r="G38" s="3"/>
      <c r="H38" s="3"/>
      <c r="I38" s="3"/>
    </row>
    <row r="39" spans="1:9" ht="18.75" x14ac:dyDescent="0.3">
      <c r="A39" s="3"/>
      <c r="B39" s="3"/>
      <c r="C39" s="3"/>
      <c r="D39" s="3"/>
      <c r="E39" s="3"/>
      <c r="F39" s="3"/>
      <c r="G39" s="3"/>
      <c r="H39" s="3"/>
      <c r="I39" s="3"/>
    </row>
    <row r="40" spans="1:9" ht="18.75" x14ac:dyDescent="0.3">
      <c r="A40" s="3"/>
      <c r="B40" s="3"/>
      <c r="C40" s="3"/>
      <c r="D40" s="3"/>
      <c r="E40" s="3"/>
      <c r="F40" s="3"/>
      <c r="G40" s="3"/>
      <c r="H40" s="3"/>
      <c r="I40" s="3"/>
    </row>
    <row r="41" spans="1:9" ht="18.75" x14ac:dyDescent="0.3">
      <c r="A41" s="3"/>
      <c r="B41" s="3"/>
      <c r="C41" s="3"/>
      <c r="D41" s="3"/>
      <c r="E41" s="3"/>
      <c r="F41" s="3"/>
      <c r="G41" s="3"/>
      <c r="H41" s="3"/>
      <c r="I41" s="3"/>
    </row>
    <row r="42" spans="1:9" ht="18.75" x14ac:dyDescent="0.3">
      <c r="A42" s="3"/>
      <c r="B42" s="3"/>
      <c r="C42" s="3"/>
      <c r="D42" s="3"/>
      <c r="E42" s="3"/>
      <c r="F42" s="3"/>
      <c r="G42" s="3"/>
      <c r="H42" s="3"/>
      <c r="I42" s="3"/>
    </row>
    <row r="43" spans="1:9" ht="18.75" x14ac:dyDescent="0.3">
      <c r="A43" s="3"/>
      <c r="B43" s="3"/>
      <c r="C43" s="3"/>
      <c r="D43" s="3"/>
      <c r="E43" s="3"/>
      <c r="F43" s="3"/>
      <c r="G43" s="3"/>
      <c r="H43" s="3"/>
      <c r="I43" s="3"/>
    </row>
    <row r="44" spans="1:9" ht="18.75" x14ac:dyDescent="0.3">
      <c r="A44" s="3"/>
      <c r="B44" s="3"/>
      <c r="C44" s="3"/>
      <c r="D44" s="3"/>
      <c r="E44" s="3"/>
      <c r="F44" s="3"/>
      <c r="G44" s="3"/>
      <c r="H44" s="3"/>
      <c r="I44" s="3"/>
    </row>
    <row r="45" spans="1:9" ht="18.75" x14ac:dyDescent="0.3">
      <c r="A45" s="3"/>
      <c r="B45" s="3"/>
      <c r="C45" s="3"/>
      <c r="D45" s="3"/>
      <c r="E45" s="3"/>
      <c r="F45" s="3"/>
      <c r="G45" s="3"/>
      <c r="H45" s="3"/>
      <c r="I45" s="3"/>
    </row>
    <row r="46" spans="1:9" ht="18.75" x14ac:dyDescent="0.3">
      <c r="A46" s="3"/>
      <c r="B46" s="3"/>
      <c r="C46" s="3"/>
      <c r="D46" s="3"/>
      <c r="E46" s="3"/>
      <c r="F46" s="3"/>
      <c r="G46" s="3"/>
      <c r="H46" s="3"/>
      <c r="I46" s="3"/>
    </row>
    <row r="47" spans="1:9" ht="18.75" x14ac:dyDescent="0.3">
      <c r="A47" s="3"/>
      <c r="B47" s="3"/>
      <c r="C47" s="3"/>
      <c r="D47" s="3"/>
      <c r="E47" s="3"/>
      <c r="F47" s="3"/>
      <c r="G47" s="3"/>
      <c r="H47" s="3"/>
      <c r="I47" s="3"/>
    </row>
    <row r="48" spans="1:9" ht="18.75" x14ac:dyDescent="0.3">
      <c r="A48" s="3"/>
      <c r="B48" s="3"/>
      <c r="C48" s="3"/>
      <c r="D48" s="3"/>
      <c r="E48" s="3"/>
      <c r="F48" s="3"/>
      <c r="G48" s="3"/>
      <c r="H48" s="3"/>
      <c r="I48" s="3"/>
    </row>
    <row r="49" spans="1:9" ht="18.75" x14ac:dyDescent="0.3">
      <c r="A49" s="3"/>
      <c r="B49" s="3"/>
      <c r="C49" s="3"/>
      <c r="D49" s="3"/>
      <c r="E49" s="3"/>
      <c r="F49" s="3"/>
      <c r="G49" s="3"/>
      <c r="H49" s="3"/>
      <c r="I49" s="3"/>
    </row>
    <row r="50" spans="1:9" ht="18.75" x14ac:dyDescent="0.3">
      <c r="A50" s="3"/>
      <c r="B50" s="3"/>
      <c r="C50" s="3"/>
      <c r="D50" s="3"/>
      <c r="E50" s="3"/>
      <c r="F50" s="3"/>
      <c r="G50" s="3"/>
      <c r="H50" s="3"/>
      <c r="I50" s="3"/>
    </row>
    <row r="51" spans="1:9" ht="18.75" x14ac:dyDescent="0.3">
      <c r="A51" s="3"/>
      <c r="B51" s="3"/>
      <c r="C51" s="3"/>
      <c r="D51" s="3"/>
      <c r="E51" s="3"/>
      <c r="F51" s="3"/>
      <c r="G51" s="3"/>
      <c r="H51" s="3"/>
      <c r="I51" s="3"/>
    </row>
    <row r="52" spans="1:9" ht="18.75" x14ac:dyDescent="0.3">
      <c r="A52" s="3"/>
      <c r="B52" s="3"/>
      <c r="C52" s="3"/>
      <c r="D52" s="3"/>
      <c r="E52" s="3"/>
      <c r="F52" s="3"/>
      <c r="G52" s="3"/>
      <c r="H52" s="3"/>
      <c r="I52" s="3"/>
    </row>
    <row r="53" spans="1:9" ht="18.75" x14ac:dyDescent="0.3">
      <c r="A53" s="3"/>
      <c r="B53" s="3"/>
      <c r="C53" s="3"/>
      <c r="D53" s="3"/>
      <c r="E53" s="3"/>
      <c r="F53" s="3"/>
      <c r="G53" s="3"/>
      <c r="H53" s="3"/>
      <c r="I53" s="3"/>
    </row>
    <row r="54" spans="1:9" ht="18.75" x14ac:dyDescent="0.3">
      <c r="A54" s="3"/>
      <c r="B54" s="3"/>
      <c r="C54" s="3"/>
      <c r="D54" s="3"/>
      <c r="E54" s="3"/>
      <c r="F54" s="3"/>
      <c r="G54" s="3"/>
      <c r="H54" s="3"/>
      <c r="I54" s="3"/>
    </row>
  </sheetData>
  <mergeCells count="23">
    <mergeCell ref="A19:D19"/>
    <mergeCell ref="E19:I19"/>
    <mergeCell ref="F1:I1"/>
    <mergeCell ref="F2:I2"/>
    <mergeCell ref="A6:I6"/>
    <mergeCell ref="A7:I7"/>
    <mergeCell ref="A8:I8"/>
    <mergeCell ref="E11:I11"/>
    <mergeCell ref="E13:I13"/>
    <mergeCell ref="A15:D15"/>
    <mergeCell ref="E15:I15"/>
    <mergeCell ref="A17:D17"/>
    <mergeCell ref="E17:I17"/>
    <mergeCell ref="A27:D27"/>
    <mergeCell ref="E27:I27"/>
    <mergeCell ref="A29:D29"/>
    <mergeCell ref="E29:I29"/>
    <mergeCell ref="A21:D21"/>
    <mergeCell ref="E21:I21"/>
    <mergeCell ref="A23:D23"/>
    <mergeCell ref="E23:I23"/>
    <mergeCell ref="A25:D25"/>
    <mergeCell ref="E25:I25"/>
  </mergeCells>
  <hyperlinks>
    <hyperlink ref="E25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W97"/>
  <sheetViews>
    <sheetView view="pageBreakPreview" zoomScale="60" zoomScaleNormal="70" workbookViewId="0">
      <selection activeCell="A7" sqref="A7:K7"/>
    </sheetView>
  </sheetViews>
  <sheetFormatPr defaultRowHeight="12.75" x14ac:dyDescent="0.2"/>
  <cols>
    <col min="1" max="1" width="7.5703125" style="2" customWidth="1"/>
    <col min="2" max="2" width="73.85546875" style="2" customWidth="1"/>
    <col min="3" max="3" width="11.28515625" style="2" customWidth="1"/>
    <col min="4" max="7" width="12.28515625" style="2" customWidth="1"/>
    <col min="8" max="9" width="12.140625" style="2" customWidth="1"/>
    <col min="10" max="10" width="12.28515625" style="2" customWidth="1"/>
    <col min="11" max="11" width="12.140625" style="2" customWidth="1"/>
    <col min="12" max="12" width="18.140625" style="2" customWidth="1"/>
    <col min="13" max="13" width="10.85546875" style="2" bestFit="1" customWidth="1"/>
    <col min="14" max="256" width="9.140625" style="2"/>
    <col min="257" max="257" width="7.5703125" style="2" customWidth="1"/>
    <col min="258" max="258" width="73.85546875" style="2" customWidth="1"/>
    <col min="259" max="259" width="11.28515625" style="2" customWidth="1"/>
    <col min="260" max="263" width="12.28515625" style="2" customWidth="1"/>
    <col min="264" max="265" width="12.140625" style="2" customWidth="1"/>
    <col min="266" max="266" width="12.28515625" style="2" customWidth="1"/>
    <col min="267" max="267" width="12.140625" style="2" customWidth="1"/>
    <col min="268" max="268" width="18.140625" style="2" customWidth="1"/>
    <col min="269" max="269" width="10.85546875" style="2" bestFit="1" customWidth="1"/>
    <col min="270" max="512" width="9.140625" style="2"/>
    <col min="513" max="513" width="7.5703125" style="2" customWidth="1"/>
    <col min="514" max="514" width="73.85546875" style="2" customWidth="1"/>
    <col min="515" max="515" width="11.28515625" style="2" customWidth="1"/>
    <col min="516" max="519" width="12.28515625" style="2" customWidth="1"/>
    <col min="520" max="521" width="12.140625" style="2" customWidth="1"/>
    <col min="522" max="522" width="12.28515625" style="2" customWidth="1"/>
    <col min="523" max="523" width="12.140625" style="2" customWidth="1"/>
    <col min="524" max="524" width="18.140625" style="2" customWidth="1"/>
    <col min="525" max="525" width="10.85546875" style="2" bestFit="1" customWidth="1"/>
    <col min="526" max="768" width="9.140625" style="2"/>
    <col min="769" max="769" width="7.5703125" style="2" customWidth="1"/>
    <col min="770" max="770" width="73.85546875" style="2" customWidth="1"/>
    <col min="771" max="771" width="11.28515625" style="2" customWidth="1"/>
    <col min="772" max="775" width="12.28515625" style="2" customWidth="1"/>
    <col min="776" max="777" width="12.140625" style="2" customWidth="1"/>
    <col min="778" max="778" width="12.28515625" style="2" customWidth="1"/>
    <col min="779" max="779" width="12.140625" style="2" customWidth="1"/>
    <col min="780" max="780" width="18.140625" style="2" customWidth="1"/>
    <col min="781" max="781" width="10.85546875" style="2" bestFit="1" customWidth="1"/>
    <col min="782" max="1024" width="9.140625" style="2"/>
    <col min="1025" max="1025" width="7.5703125" style="2" customWidth="1"/>
    <col min="1026" max="1026" width="73.85546875" style="2" customWidth="1"/>
    <col min="1027" max="1027" width="11.28515625" style="2" customWidth="1"/>
    <col min="1028" max="1031" width="12.28515625" style="2" customWidth="1"/>
    <col min="1032" max="1033" width="12.140625" style="2" customWidth="1"/>
    <col min="1034" max="1034" width="12.28515625" style="2" customWidth="1"/>
    <col min="1035" max="1035" width="12.140625" style="2" customWidth="1"/>
    <col min="1036" max="1036" width="18.140625" style="2" customWidth="1"/>
    <col min="1037" max="1037" width="10.85546875" style="2" bestFit="1" customWidth="1"/>
    <col min="1038" max="1280" width="9.140625" style="2"/>
    <col min="1281" max="1281" width="7.5703125" style="2" customWidth="1"/>
    <col min="1282" max="1282" width="73.85546875" style="2" customWidth="1"/>
    <col min="1283" max="1283" width="11.28515625" style="2" customWidth="1"/>
    <col min="1284" max="1287" width="12.28515625" style="2" customWidth="1"/>
    <col min="1288" max="1289" width="12.140625" style="2" customWidth="1"/>
    <col min="1290" max="1290" width="12.28515625" style="2" customWidth="1"/>
    <col min="1291" max="1291" width="12.140625" style="2" customWidth="1"/>
    <col min="1292" max="1292" width="18.140625" style="2" customWidth="1"/>
    <col min="1293" max="1293" width="10.85546875" style="2" bestFit="1" customWidth="1"/>
    <col min="1294" max="1536" width="9.140625" style="2"/>
    <col min="1537" max="1537" width="7.5703125" style="2" customWidth="1"/>
    <col min="1538" max="1538" width="73.85546875" style="2" customWidth="1"/>
    <col min="1539" max="1539" width="11.28515625" style="2" customWidth="1"/>
    <col min="1540" max="1543" width="12.28515625" style="2" customWidth="1"/>
    <col min="1544" max="1545" width="12.140625" style="2" customWidth="1"/>
    <col min="1546" max="1546" width="12.28515625" style="2" customWidth="1"/>
    <col min="1547" max="1547" width="12.140625" style="2" customWidth="1"/>
    <col min="1548" max="1548" width="18.140625" style="2" customWidth="1"/>
    <col min="1549" max="1549" width="10.85546875" style="2" bestFit="1" customWidth="1"/>
    <col min="1550" max="1792" width="9.140625" style="2"/>
    <col min="1793" max="1793" width="7.5703125" style="2" customWidth="1"/>
    <col min="1794" max="1794" width="73.85546875" style="2" customWidth="1"/>
    <col min="1795" max="1795" width="11.28515625" style="2" customWidth="1"/>
    <col min="1796" max="1799" width="12.28515625" style="2" customWidth="1"/>
    <col min="1800" max="1801" width="12.140625" style="2" customWidth="1"/>
    <col min="1802" max="1802" width="12.28515625" style="2" customWidth="1"/>
    <col min="1803" max="1803" width="12.140625" style="2" customWidth="1"/>
    <col min="1804" max="1804" width="18.140625" style="2" customWidth="1"/>
    <col min="1805" max="1805" width="10.85546875" style="2" bestFit="1" customWidth="1"/>
    <col min="1806" max="2048" width="9.140625" style="2"/>
    <col min="2049" max="2049" width="7.5703125" style="2" customWidth="1"/>
    <col min="2050" max="2050" width="73.85546875" style="2" customWidth="1"/>
    <col min="2051" max="2051" width="11.28515625" style="2" customWidth="1"/>
    <col min="2052" max="2055" width="12.28515625" style="2" customWidth="1"/>
    <col min="2056" max="2057" width="12.140625" style="2" customWidth="1"/>
    <col min="2058" max="2058" width="12.28515625" style="2" customWidth="1"/>
    <col min="2059" max="2059" width="12.140625" style="2" customWidth="1"/>
    <col min="2060" max="2060" width="18.140625" style="2" customWidth="1"/>
    <col min="2061" max="2061" width="10.85546875" style="2" bestFit="1" customWidth="1"/>
    <col min="2062" max="2304" width="9.140625" style="2"/>
    <col min="2305" max="2305" width="7.5703125" style="2" customWidth="1"/>
    <col min="2306" max="2306" width="73.85546875" style="2" customWidth="1"/>
    <col min="2307" max="2307" width="11.28515625" style="2" customWidth="1"/>
    <col min="2308" max="2311" width="12.28515625" style="2" customWidth="1"/>
    <col min="2312" max="2313" width="12.140625" style="2" customWidth="1"/>
    <col min="2314" max="2314" width="12.28515625" style="2" customWidth="1"/>
    <col min="2315" max="2315" width="12.140625" style="2" customWidth="1"/>
    <col min="2316" max="2316" width="18.140625" style="2" customWidth="1"/>
    <col min="2317" max="2317" width="10.85546875" style="2" bestFit="1" customWidth="1"/>
    <col min="2318" max="2560" width="9.140625" style="2"/>
    <col min="2561" max="2561" width="7.5703125" style="2" customWidth="1"/>
    <col min="2562" max="2562" width="73.85546875" style="2" customWidth="1"/>
    <col min="2563" max="2563" width="11.28515625" style="2" customWidth="1"/>
    <col min="2564" max="2567" width="12.28515625" style="2" customWidth="1"/>
    <col min="2568" max="2569" width="12.140625" style="2" customWidth="1"/>
    <col min="2570" max="2570" width="12.28515625" style="2" customWidth="1"/>
    <col min="2571" max="2571" width="12.140625" style="2" customWidth="1"/>
    <col min="2572" max="2572" width="18.140625" style="2" customWidth="1"/>
    <col min="2573" max="2573" width="10.85546875" style="2" bestFit="1" customWidth="1"/>
    <col min="2574" max="2816" width="9.140625" style="2"/>
    <col min="2817" max="2817" width="7.5703125" style="2" customWidth="1"/>
    <col min="2818" max="2818" width="73.85546875" style="2" customWidth="1"/>
    <col min="2819" max="2819" width="11.28515625" style="2" customWidth="1"/>
    <col min="2820" max="2823" width="12.28515625" style="2" customWidth="1"/>
    <col min="2824" max="2825" width="12.140625" style="2" customWidth="1"/>
    <col min="2826" max="2826" width="12.28515625" style="2" customWidth="1"/>
    <col min="2827" max="2827" width="12.140625" style="2" customWidth="1"/>
    <col min="2828" max="2828" width="18.140625" style="2" customWidth="1"/>
    <col min="2829" max="2829" width="10.85546875" style="2" bestFit="1" customWidth="1"/>
    <col min="2830" max="3072" width="9.140625" style="2"/>
    <col min="3073" max="3073" width="7.5703125" style="2" customWidth="1"/>
    <col min="3074" max="3074" width="73.85546875" style="2" customWidth="1"/>
    <col min="3075" max="3075" width="11.28515625" style="2" customWidth="1"/>
    <col min="3076" max="3079" width="12.28515625" style="2" customWidth="1"/>
    <col min="3080" max="3081" width="12.140625" style="2" customWidth="1"/>
    <col min="3082" max="3082" width="12.28515625" style="2" customWidth="1"/>
    <col min="3083" max="3083" width="12.140625" style="2" customWidth="1"/>
    <col min="3084" max="3084" width="18.140625" style="2" customWidth="1"/>
    <col min="3085" max="3085" width="10.85546875" style="2" bestFit="1" customWidth="1"/>
    <col min="3086" max="3328" width="9.140625" style="2"/>
    <col min="3329" max="3329" width="7.5703125" style="2" customWidth="1"/>
    <col min="3330" max="3330" width="73.85546875" style="2" customWidth="1"/>
    <col min="3331" max="3331" width="11.28515625" style="2" customWidth="1"/>
    <col min="3332" max="3335" width="12.28515625" style="2" customWidth="1"/>
    <col min="3336" max="3337" width="12.140625" style="2" customWidth="1"/>
    <col min="3338" max="3338" width="12.28515625" style="2" customWidth="1"/>
    <col min="3339" max="3339" width="12.140625" style="2" customWidth="1"/>
    <col min="3340" max="3340" width="18.140625" style="2" customWidth="1"/>
    <col min="3341" max="3341" width="10.85546875" style="2" bestFit="1" customWidth="1"/>
    <col min="3342" max="3584" width="9.140625" style="2"/>
    <col min="3585" max="3585" width="7.5703125" style="2" customWidth="1"/>
    <col min="3586" max="3586" width="73.85546875" style="2" customWidth="1"/>
    <col min="3587" max="3587" width="11.28515625" style="2" customWidth="1"/>
    <col min="3588" max="3591" width="12.28515625" style="2" customWidth="1"/>
    <col min="3592" max="3593" width="12.140625" style="2" customWidth="1"/>
    <col min="3594" max="3594" width="12.28515625" style="2" customWidth="1"/>
    <col min="3595" max="3595" width="12.140625" style="2" customWidth="1"/>
    <col min="3596" max="3596" width="18.140625" style="2" customWidth="1"/>
    <col min="3597" max="3597" width="10.85546875" style="2" bestFit="1" customWidth="1"/>
    <col min="3598" max="3840" width="9.140625" style="2"/>
    <col min="3841" max="3841" width="7.5703125" style="2" customWidth="1"/>
    <col min="3842" max="3842" width="73.85546875" style="2" customWidth="1"/>
    <col min="3843" max="3843" width="11.28515625" style="2" customWidth="1"/>
    <col min="3844" max="3847" width="12.28515625" style="2" customWidth="1"/>
    <col min="3848" max="3849" width="12.140625" style="2" customWidth="1"/>
    <col min="3850" max="3850" width="12.28515625" style="2" customWidth="1"/>
    <col min="3851" max="3851" width="12.140625" style="2" customWidth="1"/>
    <col min="3852" max="3852" width="18.140625" style="2" customWidth="1"/>
    <col min="3853" max="3853" width="10.85546875" style="2" bestFit="1" customWidth="1"/>
    <col min="3854" max="4096" width="9.140625" style="2"/>
    <col min="4097" max="4097" width="7.5703125" style="2" customWidth="1"/>
    <col min="4098" max="4098" width="73.85546875" style="2" customWidth="1"/>
    <col min="4099" max="4099" width="11.28515625" style="2" customWidth="1"/>
    <col min="4100" max="4103" width="12.28515625" style="2" customWidth="1"/>
    <col min="4104" max="4105" width="12.140625" style="2" customWidth="1"/>
    <col min="4106" max="4106" width="12.28515625" style="2" customWidth="1"/>
    <col min="4107" max="4107" width="12.140625" style="2" customWidth="1"/>
    <col min="4108" max="4108" width="18.140625" style="2" customWidth="1"/>
    <col min="4109" max="4109" width="10.85546875" style="2" bestFit="1" customWidth="1"/>
    <col min="4110" max="4352" width="9.140625" style="2"/>
    <col min="4353" max="4353" width="7.5703125" style="2" customWidth="1"/>
    <col min="4354" max="4354" width="73.85546875" style="2" customWidth="1"/>
    <col min="4355" max="4355" width="11.28515625" style="2" customWidth="1"/>
    <col min="4356" max="4359" width="12.28515625" style="2" customWidth="1"/>
    <col min="4360" max="4361" width="12.140625" style="2" customWidth="1"/>
    <col min="4362" max="4362" width="12.28515625" style="2" customWidth="1"/>
    <col min="4363" max="4363" width="12.140625" style="2" customWidth="1"/>
    <col min="4364" max="4364" width="18.140625" style="2" customWidth="1"/>
    <col min="4365" max="4365" width="10.85546875" style="2" bestFit="1" customWidth="1"/>
    <col min="4366" max="4608" width="9.140625" style="2"/>
    <col min="4609" max="4609" width="7.5703125" style="2" customWidth="1"/>
    <col min="4610" max="4610" width="73.85546875" style="2" customWidth="1"/>
    <col min="4611" max="4611" width="11.28515625" style="2" customWidth="1"/>
    <col min="4612" max="4615" width="12.28515625" style="2" customWidth="1"/>
    <col min="4616" max="4617" width="12.140625" style="2" customWidth="1"/>
    <col min="4618" max="4618" width="12.28515625" style="2" customWidth="1"/>
    <col min="4619" max="4619" width="12.140625" style="2" customWidth="1"/>
    <col min="4620" max="4620" width="18.140625" style="2" customWidth="1"/>
    <col min="4621" max="4621" width="10.85546875" style="2" bestFit="1" customWidth="1"/>
    <col min="4622" max="4864" width="9.140625" style="2"/>
    <col min="4865" max="4865" width="7.5703125" style="2" customWidth="1"/>
    <col min="4866" max="4866" width="73.85546875" style="2" customWidth="1"/>
    <col min="4867" max="4867" width="11.28515625" style="2" customWidth="1"/>
    <col min="4868" max="4871" width="12.28515625" style="2" customWidth="1"/>
    <col min="4872" max="4873" width="12.140625" style="2" customWidth="1"/>
    <col min="4874" max="4874" width="12.28515625" style="2" customWidth="1"/>
    <col min="4875" max="4875" width="12.140625" style="2" customWidth="1"/>
    <col min="4876" max="4876" width="18.140625" style="2" customWidth="1"/>
    <col min="4877" max="4877" width="10.85546875" style="2" bestFit="1" customWidth="1"/>
    <col min="4878" max="5120" width="9.140625" style="2"/>
    <col min="5121" max="5121" width="7.5703125" style="2" customWidth="1"/>
    <col min="5122" max="5122" width="73.85546875" style="2" customWidth="1"/>
    <col min="5123" max="5123" width="11.28515625" style="2" customWidth="1"/>
    <col min="5124" max="5127" width="12.28515625" style="2" customWidth="1"/>
    <col min="5128" max="5129" width="12.140625" style="2" customWidth="1"/>
    <col min="5130" max="5130" width="12.28515625" style="2" customWidth="1"/>
    <col min="5131" max="5131" width="12.140625" style="2" customWidth="1"/>
    <col min="5132" max="5132" width="18.140625" style="2" customWidth="1"/>
    <col min="5133" max="5133" width="10.85546875" style="2" bestFit="1" customWidth="1"/>
    <col min="5134" max="5376" width="9.140625" style="2"/>
    <col min="5377" max="5377" width="7.5703125" style="2" customWidth="1"/>
    <col min="5378" max="5378" width="73.85546875" style="2" customWidth="1"/>
    <col min="5379" max="5379" width="11.28515625" style="2" customWidth="1"/>
    <col min="5380" max="5383" width="12.28515625" style="2" customWidth="1"/>
    <col min="5384" max="5385" width="12.140625" style="2" customWidth="1"/>
    <col min="5386" max="5386" width="12.28515625" style="2" customWidth="1"/>
    <col min="5387" max="5387" width="12.140625" style="2" customWidth="1"/>
    <col min="5388" max="5388" width="18.140625" style="2" customWidth="1"/>
    <col min="5389" max="5389" width="10.85546875" style="2" bestFit="1" customWidth="1"/>
    <col min="5390" max="5632" width="9.140625" style="2"/>
    <col min="5633" max="5633" width="7.5703125" style="2" customWidth="1"/>
    <col min="5634" max="5634" width="73.85546875" style="2" customWidth="1"/>
    <col min="5635" max="5635" width="11.28515625" style="2" customWidth="1"/>
    <col min="5636" max="5639" width="12.28515625" style="2" customWidth="1"/>
    <col min="5640" max="5641" width="12.140625" style="2" customWidth="1"/>
    <col min="5642" max="5642" width="12.28515625" style="2" customWidth="1"/>
    <col min="5643" max="5643" width="12.140625" style="2" customWidth="1"/>
    <col min="5644" max="5644" width="18.140625" style="2" customWidth="1"/>
    <col min="5645" max="5645" width="10.85546875" style="2" bestFit="1" customWidth="1"/>
    <col min="5646" max="5888" width="9.140625" style="2"/>
    <col min="5889" max="5889" width="7.5703125" style="2" customWidth="1"/>
    <col min="5890" max="5890" width="73.85546875" style="2" customWidth="1"/>
    <col min="5891" max="5891" width="11.28515625" style="2" customWidth="1"/>
    <col min="5892" max="5895" width="12.28515625" style="2" customWidth="1"/>
    <col min="5896" max="5897" width="12.140625" style="2" customWidth="1"/>
    <col min="5898" max="5898" width="12.28515625" style="2" customWidth="1"/>
    <col min="5899" max="5899" width="12.140625" style="2" customWidth="1"/>
    <col min="5900" max="5900" width="18.140625" style="2" customWidth="1"/>
    <col min="5901" max="5901" width="10.85546875" style="2" bestFit="1" customWidth="1"/>
    <col min="5902" max="6144" width="9.140625" style="2"/>
    <col min="6145" max="6145" width="7.5703125" style="2" customWidth="1"/>
    <col min="6146" max="6146" width="73.85546875" style="2" customWidth="1"/>
    <col min="6147" max="6147" width="11.28515625" style="2" customWidth="1"/>
    <col min="6148" max="6151" width="12.28515625" style="2" customWidth="1"/>
    <col min="6152" max="6153" width="12.140625" style="2" customWidth="1"/>
    <col min="6154" max="6154" width="12.28515625" style="2" customWidth="1"/>
    <col min="6155" max="6155" width="12.140625" style="2" customWidth="1"/>
    <col min="6156" max="6156" width="18.140625" style="2" customWidth="1"/>
    <col min="6157" max="6157" width="10.85546875" style="2" bestFit="1" customWidth="1"/>
    <col min="6158" max="6400" width="9.140625" style="2"/>
    <col min="6401" max="6401" width="7.5703125" style="2" customWidth="1"/>
    <col min="6402" max="6402" width="73.85546875" style="2" customWidth="1"/>
    <col min="6403" max="6403" width="11.28515625" style="2" customWidth="1"/>
    <col min="6404" max="6407" width="12.28515625" style="2" customWidth="1"/>
    <col min="6408" max="6409" width="12.140625" style="2" customWidth="1"/>
    <col min="6410" max="6410" width="12.28515625" style="2" customWidth="1"/>
    <col min="6411" max="6411" width="12.140625" style="2" customWidth="1"/>
    <col min="6412" max="6412" width="18.140625" style="2" customWidth="1"/>
    <col min="6413" max="6413" width="10.85546875" style="2" bestFit="1" customWidth="1"/>
    <col min="6414" max="6656" width="9.140625" style="2"/>
    <col min="6657" max="6657" width="7.5703125" style="2" customWidth="1"/>
    <col min="6658" max="6658" width="73.85546875" style="2" customWidth="1"/>
    <col min="6659" max="6659" width="11.28515625" style="2" customWidth="1"/>
    <col min="6660" max="6663" width="12.28515625" style="2" customWidth="1"/>
    <col min="6664" max="6665" width="12.140625" style="2" customWidth="1"/>
    <col min="6666" max="6666" width="12.28515625" style="2" customWidth="1"/>
    <col min="6667" max="6667" width="12.140625" style="2" customWidth="1"/>
    <col min="6668" max="6668" width="18.140625" style="2" customWidth="1"/>
    <col min="6669" max="6669" width="10.85546875" style="2" bestFit="1" customWidth="1"/>
    <col min="6670" max="6912" width="9.140625" style="2"/>
    <col min="6913" max="6913" width="7.5703125" style="2" customWidth="1"/>
    <col min="6914" max="6914" width="73.85546875" style="2" customWidth="1"/>
    <col min="6915" max="6915" width="11.28515625" style="2" customWidth="1"/>
    <col min="6916" max="6919" width="12.28515625" style="2" customWidth="1"/>
    <col min="6920" max="6921" width="12.140625" style="2" customWidth="1"/>
    <col min="6922" max="6922" width="12.28515625" style="2" customWidth="1"/>
    <col min="6923" max="6923" width="12.140625" style="2" customWidth="1"/>
    <col min="6924" max="6924" width="18.140625" style="2" customWidth="1"/>
    <col min="6925" max="6925" width="10.85546875" style="2" bestFit="1" customWidth="1"/>
    <col min="6926" max="7168" width="9.140625" style="2"/>
    <col min="7169" max="7169" width="7.5703125" style="2" customWidth="1"/>
    <col min="7170" max="7170" width="73.85546875" style="2" customWidth="1"/>
    <col min="7171" max="7171" width="11.28515625" style="2" customWidth="1"/>
    <col min="7172" max="7175" width="12.28515625" style="2" customWidth="1"/>
    <col min="7176" max="7177" width="12.140625" style="2" customWidth="1"/>
    <col min="7178" max="7178" width="12.28515625" style="2" customWidth="1"/>
    <col min="7179" max="7179" width="12.140625" style="2" customWidth="1"/>
    <col min="7180" max="7180" width="18.140625" style="2" customWidth="1"/>
    <col min="7181" max="7181" width="10.85546875" style="2" bestFit="1" customWidth="1"/>
    <col min="7182" max="7424" width="9.140625" style="2"/>
    <col min="7425" max="7425" width="7.5703125" style="2" customWidth="1"/>
    <col min="7426" max="7426" width="73.85546875" style="2" customWidth="1"/>
    <col min="7427" max="7427" width="11.28515625" style="2" customWidth="1"/>
    <col min="7428" max="7431" width="12.28515625" style="2" customWidth="1"/>
    <col min="7432" max="7433" width="12.140625" style="2" customWidth="1"/>
    <col min="7434" max="7434" width="12.28515625" style="2" customWidth="1"/>
    <col min="7435" max="7435" width="12.140625" style="2" customWidth="1"/>
    <col min="7436" max="7436" width="18.140625" style="2" customWidth="1"/>
    <col min="7437" max="7437" width="10.85546875" style="2" bestFit="1" customWidth="1"/>
    <col min="7438" max="7680" width="9.140625" style="2"/>
    <col min="7681" max="7681" width="7.5703125" style="2" customWidth="1"/>
    <col min="7682" max="7682" width="73.85546875" style="2" customWidth="1"/>
    <col min="7683" max="7683" width="11.28515625" style="2" customWidth="1"/>
    <col min="7684" max="7687" width="12.28515625" style="2" customWidth="1"/>
    <col min="7688" max="7689" width="12.140625" style="2" customWidth="1"/>
    <col min="7690" max="7690" width="12.28515625" style="2" customWidth="1"/>
    <col min="7691" max="7691" width="12.140625" style="2" customWidth="1"/>
    <col min="7692" max="7692" width="18.140625" style="2" customWidth="1"/>
    <col min="7693" max="7693" width="10.85546875" style="2" bestFit="1" customWidth="1"/>
    <col min="7694" max="7936" width="9.140625" style="2"/>
    <col min="7937" max="7937" width="7.5703125" style="2" customWidth="1"/>
    <col min="7938" max="7938" width="73.85546875" style="2" customWidth="1"/>
    <col min="7939" max="7939" width="11.28515625" style="2" customWidth="1"/>
    <col min="7940" max="7943" width="12.28515625" style="2" customWidth="1"/>
    <col min="7944" max="7945" width="12.140625" style="2" customWidth="1"/>
    <col min="7946" max="7946" width="12.28515625" style="2" customWidth="1"/>
    <col min="7947" max="7947" width="12.140625" style="2" customWidth="1"/>
    <col min="7948" max="7948" width="18.140625" style="2" customWidth="1"/>
    <col min="7949" max="7949" width="10.85546875" style="2" bestFit="1" customWidth="1"/>
    <col min="7950" max="8192" width="9.140625" style="2"/>
    <col min="8193" max="8193" width="7.5703125" style="2" customWidth="1"/>
    <col min="8194" max="8194" width="73.85546875" style="2" customWidth="1"/>
    <col min="8195" max="8195" width="11.28515625" style="2" customWidth="1"/>
    <col min="8196" max="8199" width="12.28515625" style="2" customWidth="1"/>
    <col min="8200" max="8201" width="12.140625" style="2" customWidth="1"/>
    <col min="8202" max="8202" width="12.28515625" style="2" customWidth="1"/>
    <col min="8203" max="8203" width="12.140625" style="2" customWidth="1"/>
    <col min="8204" max="8204" width="18.140625" style="2" customWidth="1"/>
    <col min="8205" max="8205" width="10.85546875" style="2" bestFit="1" customWidth="1"/>
    <col min="8206" max="8448" width="9.140625" style="2"/>
    <col min="8449" max="8449" width="7.5703125" style="2" customWidth="1"/>
    <col min="8450" max="8450" width="73.85546875" style="2" customWidth="1"/>
    <col min="8451" max="8451" width="11.28515625" style="2" customWidth="1"/>
    <col min="8452" max="8455" width="12.28515625" style="2" customWidth="1"/>
    <col min="8456" max="8457" width="12.140625" style="2" customWidth="1"/>
    <col min="8458" max="8458" width="12.28515625" style="2" customWidth="1"/>
    <col min="8459" max="8459" width="12.140625" style="2" customWidth="1"/>
    <col min="8460" max="8460" width="18.140625" style="2" customWidth="1"/>
    <col min="8461" max="8461" width="10.85546875" style="2" bestFit="1" customWidth="1"/>
    <col min="8462" max="8704" width="9.140625" style="2"/>
    <col min="8705" max="8705" width="7.5703125" style="2" customWidth="1"/>
    <col min="8706" max="8706" width="73.85546875" style="2" customWidth="1"/>
    <col min="8707" max="8707" width="11.28515625" style="2" customWidth="1"/>
    <col min="8708" max="8711" width="12.28515625" style="2" customWidth="1"/>
    <col min="8712" max="8713" width="12.140625" style="2" customWidth="1"/>
    <col min="8714" max="8714" width="12.28515625" style="2" customWidth="1"/>
    <col min="8715" max="8715" width="12.140625" style="2" customWidth="1"/>
    <col min="8716" max="8716" width="18.140625" style="2" customWidth="1"/>
    <col min="8717" max="8717" width="10.85546875" style="2" bestFit="1" customWidth="1"/>
    <col min="8718" max="8960" width="9.140625" style="2"/>
    <col min="8961" max="8961" width="7.5703125" style="2" customWidth="1"/>
    <col min="8962" max="8962" width="73.85546875" style="2" customWidth="1"/>
    <col min="8963" max="8963" width="11.28515625" style="2" customWidth="1"/>
    <col min="8964" max="8967" width="12.28515625" style="2" customWidth="1"/>
    <col min="8968" max="8969" width="12.140625" style="2" customWidth="1"/>
    <col min="8970" max="8970" width="12.28515625" style="2" customWidth="1"/>
    <col min="8971" max="8971" width="12.140625" style="2" customWidth="1"/>
    <col min="8972" max="8972" width="18.140625" style="2" customWidth="1"/>
    <col min="8973" max="8973" width="10.85546875" style="2" bestFit="1" customWidth="1"/>
    <col min="8974" max="9216" width="9.140625" style="2"/>
    <col min="9217" max="9217" width="7.5703125" style="2" customWidth="1"/>
    <col min="9218" max="9218" width="73.85546875" style="2" customWidth="1"/>
    <col min="9219" max="9219" width="11.28515625" style="2" customWidth="1"/>
    <col min="9220" max="9223" width="12.28515625" style="2" customWidth="1"/>
    <col min="9224" max="9225" width="12.140625" style="2" customWidth="1"/>
    <col min="9226" max="9226" width="12.28515625" style="2" customWidth="1"/>
    <col min="9227" max="9227" width="12.140625" style="2" customWidth="1"/>
    <col min="9228" max="9228" width="18.140625" style="2" customWidth="1"/>
    <col min="9229" max="9229" width="10.85546875" style="2" bestFit="1" customWidth="1"/>
    <col min="9230" max="9472" width="9.140625" style="2"/>
    <col min="9473" max="9473" width="7.5703125" style="2" customWidth="1"/>
    <col min="9474" max="9474" width="73.85546875" style="2" customWidth="1"/>
    <col min="9475" max="9475" width="11.28515625" style="2" customWidth="1"/>
    <col min="9476" max="9479" width="12.28515625" style="2" customWidth="1"/>
    <col min="9480" max="9481" width="12.140625" style="2" customWidth="1"/>
    <col min="9482" max="9482" width="12.28515625" style="2" customWidth="1"/>
    <col min="9483" max="9483" width="12.140625" style="2" customWidth="1"/>
    <col min="9484" max="9484" width="18.140625" style="2" customWidth="1"/>
    <col min="9485" max="9485" width="10.85546875" style="2" bestFit="1" customWidth="1"/>
    <col min="9486" max="9728" width="9.140625" style="2"/>
    <col min="9729" max="9729" width="7.5703125" style="2" customWidth="1"/>
    <col min="9730" max="9730" width="73.85546875" style="2" customWidth="1"/>
    <col min="9731" max="9731" width="11.28515625" style="2" customWidth="1"/>
    <col min="9732" max="9735" width="12.28515625" style="2" customWidth="1"/>
    <col min="9736" max="9737" width="12.140625" style="2" customWidth="1"/>
    <col min="9738" max="9738" width="12.28515625" style="2" customWidth="1"/>
    <col min="9739" max="9739" width="12.140625" style="2" customWidth="1"/>
    <col min="9740" max="9740" width="18.140625" style="2" customWidth="1"/>
    <col min="9741" max="9741" width="10.85546875" style="2" bestFit="1" customWidth="1"/>
    <col min="9742" max="9984" width="9.140625" style="2"/>
    <col min="9985" max="9985" width="7.5703125" style="2" customWidth="1"/>
    <col min="9986" max="9986" width="73.85546875" style="2" customWidth="1"/>
    <col min="9987" max="9987" width="11.28515625" style="2" customWidth="1"/>
    <col min="9988" max="9991" width="12.28515625" style="2" customWidth="1"/>
    <col min="9992" max="9993" width="12.140625" style="2" customWidth="1"/>
    <col min="9994" max="9994" width="12.28515625" style="2" customWidth="1"/>
    <col min="9995" max="9995" width="12.140625" style="2" customWidth="1"/>
    <col min="9996" max="9996" width="18.140625" style="2" customWidth="1"/>
    <col min="9997" max="9997" width="10.85546875" style="2" bestFit="1" customWidth="1"/>
    <col min="9998" max="10240" width="9.140625" style="2"/>
    <col min="10241" max="10241" width="7.5703125" style="2" customWidth="1"/>
    <col min="10242" max="10242" width="73.85546875" style="2" customWidth="1"/>
    <col min="10243" max="10243" width="11.28515625" style="2" customWidth="1"/>
    <col min="10244" max="10247" width="12.28515625" style="2" customWidth="1"/>
    <col min="10248" max="10249" width="12.140625" style="2" customWidth="1"/>
    <col min="10250" max="10250" width="12.28515625" style="2" customWidth="1"/>
    <col min="10251" max="10251" width="12.140625" style="2" customWidth="1"/>
    <col min="10252" max="10252" width="18.140625" style="2" customWidth="1"/>
    <col min="10253" max="10253" width="10.85546875" style="2" bestFit="1" customWidth="1"/>
    <col min="10254" max="10496" width="9.140625" style="2"/>
    <col min="10497" max="10497" width="7.5703125" style="2" customWidth="1"/>
    <col min="10498" max="10498" width="73.85546875" style="2" customWidth="1"/>
    <col min="10499" max="10499" width="11.28515625" style="2" customWidth="1"/>
    <col min="10500" max="10503" width="12.28515625" style="2" customWidth="1"/>
    <col min="10504" max="10505" width="12.140625" style="2" customWidth="1"/>
    <col min="10506" max="10506" width="12.28515625" style="2" customWidth="1"/>
    <col min="10507" max="10507" width="12.140625" style="2" customWidth="1"/>
    <col min="10508" max="10508" width="18.140625" style="2" customWidth="1"/>
    <col min="10509" max="10509" width="10.85546875" style="2" bestFit="1" customWidth="1"/>
    <col min="10510" max="10752" width="9.140625" style="2"/>
    <col min="10753" max="10753" width="7.5703125" style="2" customWidth="1"/>
    <col min="10754" max="10754" width="73.85546875" style="2" customWidth="1"/>
    <col min="10755" max="10755" width="11.28515625" style="2" customWidth="1"/>
    <col min="10756" max="10759" width="12.28515625" style="2" customWidth="1"/>
    <col min="10760" max="10761" width="12.140625" style="2" customWidth="1"/>
    <col min="10762" max="10762" width="12.28515625" style="2" customWidth="1"/>
    <col min="10763" max="10763" width="12.140625" style="2" customWidth="1"/>
    <col min="10764" max="10764" width="18.140625" style="2" customWidth="1"/>
    <col min="10765" max="10765" width="10.85546875" style="2" bestFit="1" customWidth="1"/>
    <col min="10766" max="11008" width="9.140625" style="2"/>
    <col min="11009" max="11009" width="7.5703125" style="2" customWidth="1"/>
    <col min="11010" max="11010" width="73.85546875" style="2" customWidth="1"/>
    <col min="11011" max="11011" width="11.28515625" style="2" customWidth="1"/>
    <col min="11012" max="11015" width="12.28515625" style="2" customWidth="1"/>
    <col min="11016" max="11017" width="12.140625" style="2" customWidth="1"/>
    <col min="11018" max="11018" width="12.28515625" style="2" customWidth="1"/>
    <col min="11019" max="11019" width="12.140625" style="2" customWidth="1"/>
    <col min="11020" max="11020" width="18.140625" style="2" customWidth="1"/>
    <col min="11021" max="11021" width="10.85546875" style="2" bestFit="1" customWidth="1"/>
    <col min="11022" max="11264" width="9.140625" style="2"/>
    <col min="11265" max="11265" width="7.5703125" style="2" customWidth="1"/>
    <col min="11266" max="11266" width="73.85546875" style="2" customWidth="1"/>
    <col min="11267" max="11267" width="11.28515625" style="2" customWidth="1"/>
    <col min="11268" max="11271" width="12.28515625" style="2" customWidth="1"/>
    <col min="11272" max="11273" width="12.140625" style="2" customWidth="1"/>
    <col min="11274" max="11274" width="12.28515625" style="2" customWidth="1"/>
    <col min="11275" max="11275" width="12.140625" style="2" customWidth="1"/>
    <col min="11276" max="11276" width="18.140625" style="2" customWidth="1"/>
    <col min="11277" max="11277" width="10.85546875" style="2" bestFit="1" customWidth="1"/>
    <col min="11278" max="11520" width="9.140625" style="2"/>
    <col min="11521" max="11521" width="7.5703125" style="2" customWidth="1"/>
    <col min="11522" max="11522" width="73.85546875" style="2" customWidth="1"/>
    <col min="11523" max="11523" width="11.28515625" style="2" customWidth="1"/>
    <col min="11524" max="11527" width="12.28515625" style="2" customWidth="1"/>
    <col min="11528" max="11529" width="12.140625" style="2" customWidth="1"/>
    <col min="11530" max="11530" width="12.28515625" style="2" customWidth="1"/>
    <col min="11531" max="11531" width="12.140625" style="2" customWidth="1"/>
    <col min="11532" max="11532" width="18.140625" style="2" customWidth="1"/>
    <col min="11533" max="11533" width="10.85546875" style="2" bestFit="1" customWidth="1"/>
    <col min="11534" max="11776" width="9.140625" style="2"/>
    <col min="11777" max="11777" width="7.5703125" style="2" customWidth="1"/>
    <col min="11778" max="11778" width="73.85546875" style="2" customWidth="1"/>
    <col min="11779" max="11779" width="11.28515625" style="2" customWidth="1"/>
    <col min="11780" max="11783" width="12.28515625" style="2" customWidth="1"/>
    <col min="11784" max="11785" width="12.140625" style="2" customWidth="1"/>
    <col min="11786" max="11786" width="12.28515625" style="2" customWidth="1"/>
    <col min="11787" max="11787" width="12.140625" style="2" customWidth="1"/>
    <col min="11788" max="11788" width="18.140625" style="2" customWidth="1"/>
    <col min="11789" max="11789" width="10.85546875" style="2" bestFit="1" customWidth="1"/>
    <col min="11790" max="12032" width="9.140625" style="2"/>
    <col min="12033" max="12033" width="7.5703125" style="2" customWidth="1"/>
    <col min="12034" max="12034" width="73.85546875" style="2" customWidth="1"/>
    <col min="12035" max="12035" width="11.28515625" style="2" customWidth="1"/>
    <col min="12036" max="12039" width="12.28515625" style="2" customWidth="1"/>
    <col min="12040" max="12041" width="12.140625" style="2" customWidth="1"/>
    <col min="12042" max="12042" width="12.28515625" style="2" customWidth="1"/>
    <col min="12043" max="12043" width="12.140625" style="2" customWidth="1"/>
    <col min="12044" max="12044" width="18.140625" style="2" customWidth="1"/>
    <col min="12045" max="12045" width="10.85546875" style="2" bestFit="1" customWidth="1"/>
    <col min="12046" max="12288" width="9.140625" style="2"/>
    <col min="12289" max="12289" width="7.5703125" style="2" customWidth="1"/>
    <col min="12290" max="12290" width="73.85546875" style="2" customWidth="1"/>
    <col min="12291" max="12291" width="11.28515625" style="2" customWidth="1"/>
    <col min="12292" max="12295" width="12.28515625" style="2" customWidth="1"/>
    <col min="12296" max="12297" width="12.140625" style="2" customWidth="1"/>
    <col min="12298" max="12298" width="12.28515625" style="2" customWidth="1"/>
    <col min="12299" max="12299" width="12.140625" style="2" customWidth="1"/>
    <col min="12300" max="12300" width="18.140625" style="2" customWidth="1"/>
    <col min="12301" max="12301" width="10.85546875" style="2" bestFit="1" customWidth="1"/>
    <col min="12302" max="12544" width="9.140625" style="2"/>
    <col min="12545" max="12545" width="7.5703125" style="2" customWidth="1"/>
    <col min="12546" max="12546" width="73.85546875" style="2" customWidth="1"/>
    <col min="12547" max="12547" width="11.28515625" style="2" customWidth="1"/>
    <col min="12548" max="12551" width="12.28515625" style="2" customWidth="1"/>
    <col min="12552" max="12553" width="12.140625" style="2" customWidth="1"/>
    <col min="12554" max="12554" width="12.28515625" style="2" customWidth="1"/>
    <col min="12555" max="12555" width="12.140625" style="2" customWidth="1"/>
    <col min="12556" max="12556" width="18.140625" style="2" customWidth="1"/>
    <col min="12557" max="12557" width="10.85546875" style="2" bestFit="1" customWidth="1"/>
    <col min="12558" max="12800" width="9.140625" style="2"/>
    <col min="12801" max="12801" width="7.5703125" style="2" customWidth="1"/>
    <col min="12802" max="12802" width="73.85546875" style="2" customWidth="1"/>
    <col min="12803" max="12803" width="11.28515625" style="2" customWidth="1"/>
    <col min="12804" max="12807" width="12.28515625" style="2" customWidth="1"/>
    <col min="12808" max="12809" width="12.140625" style="2" customWidth="1"/>
    <col min="12810" max="12810" width="12.28515625" style="2" customWidth="1"/>
    <col min="12811" max="12811" width="12.140625" style="2" customWidth="1"/>
    <col min="12812" max="12812" width="18.140625" style="2" customWidth="1"/>
    <col min="12813" max="12813" width="10.85546875" style="2" bestFit="1" customWidth="1"/>
    <col min="12814" max="13056" width="9.140625" style="2"/>
    <col min="13057" max="13057" width="7.5703125" style="2" customWidth="1"/>
    <col min="13058" max="13058" width="73.85546875" style="2" customWidth="1"/>
    <col min="13059" max="13059" width="11.28515625" style="2" customWidth="1"/>
    <col min="13060" max="13063" width="12.28515625" style="2" customWidth="1"/>
    <col min="13064" max="13065" width="12.140625" style="2" customWidth="1"/>
    <col min="13066" max="13066" width="12.28515625" style="2" customWidth="1"/>
    <col min="13067" max="13067" width="12.140625" style="2" customWidth="1"/>
    <col min="13068" max="13068" width="18.140625" style="2" customWidth="1"/>
    <col min="13069" max="13069" width="10.85546875" style="2" bestFit="1" customWidth="1"/>
    <col min="13070" max="13312" width="9.140625" style="2"/>
    <col min="13313" max="13313" width="7.5703125" style="2" customWidth="1"/>
    <col min="13314" max="13314" width="73.85546875" style="2" customWidth="1"/>
    <col min="13315" max="13315" width="11.28515625" style="2" customWidth="1"/>
    <col min="13316" max="13319" width="12.28515625" style="2" customWidth="1"/>
    <col min="13320" max="13321" width="12.140625" style="2" customWidth="1"/>
    <col min="13322" max="13322" width="12.28515625" style="2" customWidth="1"/>
    <col min="13323" max="13323" width="12.140625" style="2" customWidth="1"/>
    <col min="13324" max="13324" width="18.140625" style="2" customWidth="1"/>
    <col min="13325" max="13325" width="10.85546875" style="2" bestFit="1" customWidth="1"/>
    <col min="13326" max="13568" width="9.140625" style="2"/>
    <col min="13569" max="13569" width="7.5703125" style="2" customWidth="1"/>
    <col min="13570" max="13570" width="73.85546875" style="2" customWidth="1"/>
    <col min="13571" max="13571" width="11.28515625" style="2" customWidth="1"/>
    <col min="13572" max="13575" width="12.28515625" style="2" customWidth="1"/>
    <col min="13576" max="13577" width="12.140625" style="2" customWidth="1"/>
    <col min="13578" max="13578" width="12.28515625" style="2" customWidth="1"/>
    <col min="13579" max="13579" width="12.140625" style="2" customWidth="1"/>
    <col min="13580" max="13580" width="18.140625" style="2" customWidth="1"/>
    <col min="13581" max="13581" width="10.85546875" style="2" bestFit="1" customWidth="1"/>
    <col min="13582" max="13824" width="9.140625" style="2"/>
    <col min="13825" max="13825" width="7.5703125" style="2" customWidth="1"/>
    <col min="13826" max="13826" width="73.85546875" style="2" customWidth="1"/>
    <col min="13827" max="13827" width="11.28515625" style="2" customWidth="1"/>
    <col min="13828" max="13831" width="12.28515625" style="2" customWidth="1"/>
    <col min="13832" max="13833" width="12.140625" style="2" customWidth="1"/>
    <col min="13834" max="13834" width="12.28515625" style="2" customWidth="1"/>
    <col min="13835" max="13835" width="12.140625" style="2" customWidth="1"/>
    <col min="13836" max="13836" width="18.140625" style="2" customWidth="1"/>
    <col min="13837" max="13837" width="10.85546875" style="2" bestFit="1" customWidth="1"/>
    <col min="13838" max="14080" width="9.140625" style="2"/>
    <col min="14081" max="14081" width="7.5703125" style="2" customWidth="1"/>
    <col min="14082" max="14082" width="73.85546875" style="2" customWidth="1"/>
    <col min="14083" max="14083" width="11.28515625" style="2" customWidth="1"/>
    <col min="14084" max="14087" width="12.28515625" style="2" customWidth="1"/>
    <col min="14088" max="14089" width="12.140625" style="2" customWidth="1"/>
    <col min="14090" max="14090" width="12.28515625" style="2" customWidth="1"/>
    <col min="14091" max="14091" width="12.140625" style="2" customWidth="1"/>
    <col min="14092" max="14092" width="18.140625" style="2" customWidth="1"/>
    <col min="14093" max="14093" width="10.85546875" style="2" bestFit="1" customWidth="1"/>
    <col min="14094" max="14336" width="9.140625" style="2"/>
    <col min="14337" max="14337" width="7.5703125" style="2" customWidth="1"/>
    <col min="14338" max="14338" width="73.85546875" style="2" customWidth="1"/>
    <col min="14339" max="14339" width="11.28515625" style="2" customWidth="1"/>
    <col min="14340" max="14343" width="12.28515625" style="2" customWidth="1"/>
    <col min="14344" max="14345" width="12.140625" style="2" customWidth="1"/>
    <col min="14346" max="14346" width="12.28515625" style="2" customWidth="1"/>
    <col min="14347" max="14347" width="12.140625" style="2" customWidth="1"/>
    <col min="14348" max="14348" width="18.140625" style="2" customWidth="1"/>
    <col min="14349" max="14349" width="10.85546875" style="2" bestFit="1" customWidth="1"/>
    <col min="14350" max="14592" width="9.140625" style="2"/>
    <col min="14593" max="14593" width="7.5703125" style="2" customWidth="1"/>
    <col min="14594" max="14594" width="73.85546875" style="2" customWidth="1"/>
    <col min="14595" max="14595" width="11.28515625" style="2" customWidth="1"/>
    <col min="14596" max="14599" width="12.28515625" style="2" customWidth="1"/>
    <col min="14600" max="14601" width="12.140625" style="2" customWidth="1"/>
    <col min="14602" max="14602" width="12.28515625" style="2" customWidth="1"/>
    <col min="14603" max="14603" width="12.140625" style="2" customWidth="1"/>
    <col min="14604" max="14604" width="18.140625" style="2" customWidth="1"/>
    <col min="14605" max="14605" width="10.85546875" style="2" bestFit="1" customWidth="1"/>
    <col min="14606" max="14848" width="9.140625" style="2"/>
    <col min="14849" max="14849" width="7.5703125" style="2" customWidth="1"/>
    <col min="14850" max="14850" width="73.85546875" style="2" customWidth="1"/>
    <col min="14851" max="14851" width="11.28515625" style="2" customWidth="1"/>
    <col min="14852" max="14855" width="12.28515625" style="2" customWidth="1"/>
    <col min="14856" max="14857" width="12.140625" style="2" customWidth="1"/>
    <col min="14858" max="14858" width="12.28515625" style="2" customWidth="1"/>
    <col min="14859" max="14859" width="12.140625" style="2" customWidth="1"/>
    <col min="14860" max="14860" width="18.140625" style="2" customWidth="1"/>
    <col min="14861" max="14861" width="10.85546875" style="2" bestFit="1" customWidth="1"/>
    <col min="14862" max="15104" width="9.140625" style="2"/>
    <col min="15105" max="15105" width="7.5703125" style="2" customWidth="1"/>
    <col min="15106" max="15106" width="73.85546875" style="2" customWidth="1"/>
    <col min="15107" max="15107" width="11.28515625" style="2" customWidth="1"/>
    <col min="15108" max="15111" width="12.28515625" style="2" customWidth="1"/>
    <col min="15112" max="15113" width="12.140625" style="2" customWidth="1"/>
    <col min="15114" max="15114" width="12.28515625" style="2" customWidth="1"/>
    <col min="15115" max="15115" width="12.140625" style="2" customWidth="1"/>
    <col min="15116" max="15116" width="18.140625" style="2" customWidth="1"/>
    <col min="15117" max="15117" width="10.85546875" style="2" bestFit="1" customWidth="1"/>
    <col min="15118" max="15360" width="9.140625" style="2"/>
    <col min="15361" max="15361" width="7.5703125" style="2" customWidth="1"/>
    <col min="15362" max="15362" width="73.85546875" style="2" customWidth="1"/>
    <col min="15363" max="15363" width="11.28515625" style="2" customWidth="1"/>
    <col min="15364" max="15367" width="12.28515625" style="2" customWidth="1"/>
    <col min="15368" max="15369" width="12.140625" style="2" customWidth="1"/>
    <col min="15370" max="15370" width="12.28515625" style="2" customWidth="1"/>
    <col min="15371" max="15371" width="12.140625" style="2" customWidth="1"/>
    <col min="15372" max="15372" width="18.140625" style="2" customWidth="1"/>
    <col min="15373" max="15373" width="10.85546875" style="2" bestFit="1" customWidth="1"/>
    <col min="15374" max="15616" width="9.140625" style="2"/>
    <col min="15617" max="15617" width="7.5703125" style="2" customWidth="1"/>
    <col min="15618" max="15618" width="73.85546875" style="2" customWidth="1"/>
    <col min="15619" max="15619" width="11.28515625" style="2" customWidth="1"/>
    <col min="15620" max="15623" width="12.28515625" style="2" customWidth="1"/>
    <col min="15624" max="15625" width="12.140625" style="2" customWidth="1"/>
    <col min="15626" max="15626" width="12.28515625" style="2" customWidth="1"/>
    <col min="15627" max="15627" width="12.140625" style="2" customWidth="1"/>
    <col min="15628" max="15628" width="18.140625" style="2" customWidth="1"/>
    <col min="15629" max="15629" width="10.85546875" style="2" bestFit="1" customWidth="1"/>
    <col min="15630" max="15872" width="9.140625" style="2"/>
    <col min="15873" max="15873" width="7.5703125" style="2" customWidth="1"/>
    <col min="15874" max="15874" width="73.85546875" style="2" customWidth="1"/>
    <col min="15875" max="15875" width="11.28515625" style="2" customWidth="1"/>
    <col min="15876" max="15879" width="12.28515625" style="2" customWidth="1"/>
    <col min="15880" max="15881" width="12.140625" style="2" customWidth="1"/>
    <col min="15882" max="15882" width="12.28515625" style="2" customWidth="1"/>
    <col min="15883" max="15883" width="12.140625" style="2" customWidth="1"/>
    <col min="15884" max="15884" width="18.140625" style="2" customWidth="1"/>
    <col min="15885" max="15885" width="10.85546875" style="2" bestFit="1" customWidth="1"/>
    <col min="15886" max="16128" width="9.140625" style="2"/>
    <col min="16129" max="16129" width="7.5703125" style="2" customWidth="1"/>
    <col min="16130" max="16130" width="73.85546875" style="2" customWidth="1"/>
    <col min="16131" max="16131" width="11.28515625" style="2" customWidth="1"/>
    <col min="16132" max="16135" width="12.28515625" style="2" customWidth="1"/>
    <col min="16136" max="16137" width="12.140625" style="2" customWidth="1"/>
    <col min="16138" max="16138" width="12.28515625" style="2" customWidth="1"/>
    <col min="16139" max="16139" width="12.140625" style="2" customWidth="1"/>
    <col min="16140" max="16140" width="18.140625" style="2" customWidth="1"/>
    <col min="16141" max="16141" width="10.85546875" style="2" bestFit="1" customWidth="1"/>
    <col min="16142" max="16384" width="9.140625" style="2"/>
  </cols>
  <sheetData>
    <row r="1" spans="1:16" s="9" customFormat="1" ht="15.75" customHeight="1" x14ac:dyDescent="0.2">
      <c r="D1" s="10"/>
      <c r="E1" s="263" t="s">
        <v>22</v>
      </c>
      <c r="F1" s="263"/>
      <c r="G1" s="263"/>
      <c r="H1" s="263"/>
      <c r="I1" s="11"/>
      <c r="J1" s="11"/>
      <c r="K1" s="11"/>
      <c r="L1" s="11"/>
    </row>
    <row r="2" spans="1:16" s="9" customFormat="1" ht="50.25" customHeight="1" x14ac:dyDescent="0.2">
      <c r="D2" s="12"/>
      <c r="E2" s="12"/>
      <c r="F2" s="263" t="s">
        <v>1</v>
      </c>
      <c r="G2" s="263"/>
      <c r="H2" s="263"/>
      <c r="I2" s="11"/>
      <c r="J2" s="11"/>
      <c r="K2" s="11"/>
      <c r="L2" s="11"/>
    </row>
    <row r="3" spans="1:16" s="9" customFormat="1" ht="15.75" customHeight="1" x14ac:dyDescent="0.2">
      <c r="D3" s="264"/>
      <c r="E3" s="264"/>
      <c r="F3" s="264"/>
      <c r="G3" s="264"/>
    </row>
    <row r="4" spans="1:16" ht="15" customHeight="1" x14ac:dyDescent="0.2"/>
    <row r="5" spans="1:16" ht="21" customHeight="1" x14ac:dyDescent="0.3">
      <c r="A5" s="233" t="s">
        <v>23</v>
      </c>
      <c r="B5" s="233"/>
      <c r="C5" s="233"/>
      <c r="D5" s="233"/>
      <c r="E5" s="233"/>
      <c r="F5" s="233"/>
      <c r="G5" s="233"/>
      <c r="H5" s="233"/>
      <c r="I5" s="256"/>
      <c r="J5" s="256"/>
      <c r="K5" s="256"/>
      <c r="L5" s="13"/>
    </row>
    <row r="6" spans="1:16" ht="43.5" customHeight="1" x14ac:dyDescent="0.2">
      <c r="A6" s="265" t="s">
        <v>24</v>
      </c>
      <c r="B6" s="265"/>
      <c r="C6" s="265"/>
      <c r="D6" s="265"/>
      <c r="E6" s="265"/>
      <c r="F6" s="265"/>
      <c r="G6" s="265"/>
      <c r="H6" s="265"/>
      <c r="I6" s="266"/>
      <c r="J6" s="266"/>
      <c r="K6" s="266"/>
      <c r="L6" s="14"/>
    </row>
    <row r="7" spans="1:16" ht="23.25" customHeight="1" x14ac:dyDescent="0.2">
      <c r="A7" s="265" t="s">
        <v>25</v>
      </c>
      <c r="B7" s="265"/>
      <c r="C7" s="265"/>
      <c r="D7" s="265"/>
      <c r="E7" s="265"/>
      <c r="F7" s="265"/>
      <c r="G7" s="265"/>
      <c r="H7" s="265"/>
      <c r="I7" s="266"/>
      <c r="J7" s="266"/>
      <c r="K7" s="266"/>
      <c r="L7" s="14"/>
    </row>
    <row r="8" spans="1:16" ht="15.75" x14ac:dyDescent="0.25">
      <c r="A8" s="7"/>
      <c r="B8" s="7"/>
      <c r="C8" s="7"/>
    </row>
    <row r="9" spans="1:16" ht="64.5" customHeight="1" x14ac:dyDescent="0.2">
      <c r="A9" s="261"/>
      <c r="B9" s="261" t="s">
        <v>26</v>
      </c>
      <c r="C9" s="261" t="s">
        <v>27</v>
      </c>
      <c r="D9" s="252" t="s">
        <v>28</v>
      </c>
      <c r="E9" s="253"/>
      <c r="F9" s="253"/>
      <c r="G9" s="253"/>
      <c r="H9" s="253"/>
      <c r="I9" s="249"/>
      <c r="J9" s="249"/>
      <c r="K9" s="251"/>
      <c r="L9" s="15"/>
    </row>
    <row r="10" spans="1:16" ht="64.5" customHeight="1" x14ac:dyDescent="0.2">
      <c r="A10" s="261"/>
      <c r="B10" s="261"/>
      <c r="C10" s="261"/>
      <c r="D10" s="252" t="s">
        <v>29</v>
      </c>
      <c r="E10" s="253"/>
      <c r="F10" s="253"/>
      <c r="G10" s="262"/>
      <c r="H10" s="253" t="s">
        <v>30</v>
      </c>
      <c r="I10" s="249"/>
      <c r="J10" s="249"/>
      <c r="K10" s="251"/>
      <c r="L10" s="15"/>
    </row>
    <row r="11" spans="1:16" ht="15.75" customHeight="1" x14ac:dyDescent="0.2">
      <c r="A11" s="261"/>
      <c r="B11" s="261"/>
      <c r="C11" s="261"/>
      <c r="D11" s="16" t="s">
        <v>31</v>
      </c>
      <c r="E11" s="16" t="s">
        <v>32</v>
      </c>
      <c r="F11" s="17" t="s">
        <v>33</v>
      </c>
      <c r="G11" s="18" t="s">
        <v>34</v>
      </c>
      <c r="H11" s="19" t="s">
        <v>31</v>
      </c>
      <c r="I11" s="16" t="s">
        <v>32</v>
      </c>
      <c r="J11" s="17" t="s">
        <v>33</v>
      </c>
      <c r="K11" s="20" t="s">
        <v>34</v>
      </c>
      <c r="L11" s="21"/>
    </row>
    <row r="12" spans="1:16" ht="69.75" customHeight="1" x14ac:dyDescent="0.25">
      <c r="A12" s="22" t="s">
        <v>35</v>
      </c>
      <c r="B12" s="252" t="s">
        <v>36</v>
      </c>
      <c r="C12" s="253"/>
      <c r="D12" s="253"/>
      <c r="E12" s="253"/>
      <c r="F12" s="253"/>
      <c r="G12" s="253"/>
      <c r="H12" s="249"/>
      <c r="I12" s="249"/>
      <c r="J12" s="249"/>
      <c r="K12" s="251"/>
      <c r="L12" s="23"/>
      <c r="M12" s="254"/>
      <c r="N12" s="254"/>
      <c r="O12" s="255"/>
      <c r="P12" s="256"/>
    </row>
    <row r="13" spans="1:16" ht="49.5" customHeight="1" x14ac:dyDescent="0.2">
      <c r="A13" s="24"/>
      <c r="B13" s="25" t="s">
        <v>37</v>
      </c>
      <c r="C13" s="26" t="s">
        <v>38</v>
      </c>
      <c r="D13" s="257">
        <f>'[1]Приложение (7)9 СТС'!R11</f>
        <v>8551.0794284246895</v>
      </c>
      <c r="E13" s="258"/>
      <c r="F13" s="27"/>
      <c r="G13" s="28"/>
      <c r="H13" s="259">
        <f>D13</f>
        <v>8551.0794284246895</v>
      </c>
      <c r="I13" s="251"/>
      <c r="J13" s="29"/>
      <c r="K13" s="29"/>
      <c r="L13" s="30"/>
      <c r="M13" s="260"/>
      <c r="N13" s="256"/>
    </row>
    <row r="14" spans="1:16" ht="57" customHeight="1" x14ac:dyDescent="0.2">
      <c r="A14" s="24" t="s">
        <v>39</v>
      </c>
      <c r="B14" s="31" t="s">
        <v>40</v>
      </c>
      <c r="C14" s="26" t="s">
        <v>38</v>
      </c>
      <c r="D14" s="250">
        <f>'[1]Приложение (7)9 СТС'!R12</f>
        <v>3358.3720026380443</v>
      </c>
      <c r="E14" s="251"/>
      <c r="F14" s="27"/>
      <c r="G14" s="28"/>
      <c r="H14" s="250">
        <f>D14</f>
        <v>3358.3720026380443</v>
      </c>
      <c r="I14" s="251"/>
      <c r="J14" s="32"/>
      <c r="K14" s="32"/>
      <c r="L14" s="33"/>
    </row>
    <row r="15" spans="1:16" ht="36" customHeight="1" x14ac:dyDescent="0.2">
      <c r="A15" s="24" t="s">
        <v>41</v>
      </c>
      <c r="B15" s="34" t="s">
        <v>42</v>
      </c>
      <c r="C15" s="26" t="s">
        <v>38</v>
      </c>
      <c r="D15" s="250">
        <f>'[1]Приложение (7)9 СТС'!R13</f>
        <v>2414.9207867636269</v>
      </c>
      <c r="E15" s="251"/>
      <c r="F15" s="27"/>
      <c r="G15" s="28"/>
      <c r="H15" s="250">
        <f>D15</f>
        <v>2414.9207867636269</v>
      </c>
      <c r="I15" s="251"/>
      <c r="J15" s="32"/>
      <c r="K15" s="32"/>
      <c r="L15" s="33"/>
    </row>
    <row r="16" spans="1:16" ht="39.75" hidden="1" customHeight="1" x14ac:dyDescent="0.2">
      <c r="A16" s="24" t="s">
        <v>43</v>
      </c>
      <c r="B16" s="34" t="s">
        <v>44</v>
      </c>
      <c r="C16" s="26" t="s">
        <v>38</v>
      </c>
      <c r="D16" s="35"/>
      <c r="E16" s="36"/>
      <c r="F16" s="36"/>
      <c r="G16" s="37"/>
      <c r="H16" s="250"/>
      <c r="I16" s="251"/>
      <c r="J16" s="32"/>
      <c r="K16" s="32"/>
      <c r="L16" s="33"/>
    </row>
    <row r="17" spans="1:12" ht="75" customHeight="1" x14ac:dyDescent="0.2">
      <c r="A17" s="24" t="s">
        <v>45</v>
      </c>
      <c r="B17" s="34" t="s">
        <v>46</v>
      </c>
      <c r="C17" s="26" t="s">
        <v>38</v>
      </c>
      <c r="D17" s="250">
        <f>'[1]Приложение (7)9 СТС'!R15</f>
        <v>2777.7866390230179</v>
      </c>
      <c r="E17" s="251"/>
      <c r="F17" s="27"/>
      <c r="G17" s="28"/>
      <c r="H17" s="250">
        <f>D17</f>
        <v>2777.7866390230179</v>
      </c>
      <c r="I17" s="251"/>
      <c r="J17" s="32"/>
      <c r="K17" s="32"/>
      <c r="L17" s="33"/>
    </row>
    <row r="18" spans="1:12" ht="42" customHeight="1" x14ac:dyDescent="0.2">
      <c r="A18" s="24"/>
      <c r="B18" s="25" t="s">
        <v>47</v>
      </c>
      <c r="C18" s="26" t="s">
        <v>38</v>
      </c>
      <c r="D18" s="29">
        <f>'[1]Приложение (7)9 СТС'!R16</f>
        <v>565.53934403392873</v>
      </c>
      <c r="E18" s="29">
        <f>'[1]Приложение (7)9 СТС'!S16</f>
        <v>536.82367159914816</v>
      </c>
      <c r="F18" s="29">
        <v>0</v>
      </c>
      <c r="G18" s="38">
        <v>0</v>
      </c>
      <c r="H18" s="39">
        <f>D18</f>
        <v>565.53934403392873</v>
      </c>
      <c r="I18" s="29">
        <f t="shared" ref="I18:K32" si="0">E18</f>
        <v>536.82367159914816</v>
      </c>
      <c r="J18" s="29">
        <f t="shared" si="0"/>
        <v>0</v>
      </c>
      <c r="K18" s="29">
        <f t="shared" si="0"/>
        <v>0</v>
      </c>
      <c r="L18" s="30"/>
    </row>
    <row r="19" spans="1:12" ht="57" customHeight="1" x14ac:dyDescent="0.2">
      <c r="A19" s="24" t="s">
        <v>39</v>
      </c>
      <c r="B19" s="31" t="s">
        <v>40</v>
      </c>
      <c r="C19" s="26" t="s">
        <v>38</v>
      </c>
      <c r="D19" s="32">
        <f>'[1]Приложение (7)9 СТС'!R17</f>
        <v>222.1113153364457</v>
      </c>
      <c r="E19" s="32">
        <f>'[1]Приложение (7)9 СТС'!S17</f>
        <v>196.47785727310429</v>
      </c>
      <c r="F19" s="32"/>
      <c r="G19" s="40"/>
      <c r="H19" s="41">
        <f t="shared" ref="H19:H22" si="1">D19</f>
        <v>222.1113153364457</v>
      </c>
      <c r="I19" s="32">
        <f t="shared" si="0"/>
        <v>196.47785727310429</v>
      </c>
      <c r="J19" s="32"/>
      <c r="K19" s="32"/>
      <c r="L19" s="33"/>
    </row>
    <row r="20" spans="1:12" ht="39.75" customHeight="1" x14ac:dyDescent="0.2">
      <c r="A20" s="24" t="s">
        <v>41</v>
      </c>
      <c r="B20" s="34" t="s">
        <v>42</v>
      </c>
      <c r="C20" s="26" t="s">
        <v>38</v>
      </c>
      <c r="D20" s="32">
        <f>'[1]Приложение (7)9 СТС'!R18</f>
        <v>159.71465697071667</v>
      </c>
      <c r="E20" s="32">
        <f>'[1]Приложение (7)9 СТС'!S18</f>
        <v>164.45443974778661</v>
      </c>
      <c r="F20" s="32"/>
      <c r="G20" s="40"/>
      <c r="H20" s="41">
        <f t="shared" si="1"/>
        <v>159.71465697071667</v>
      </c>
      <c r="I20" s="32">
        <f t="shared" si="0"/>
        <v>164.45443974778661</v>
      </c>
      <c r="J20" s="32"/>
      <c r="K20" s="32"/>
      <c r="L20" s="33"/>
    </row>
    <row r="21" spans="1:12" ht="28.5" hidden="1" customHeight="1" x14ac:dyDescent="0.2">
      <c r="A21" s="24" t="s">
        <v>43</v>
      </c>
      <c r="B21" s="34" t="s">
        <v>44</v>
      </c>
      <c r="C21" s="26" t="s">
        <v>38</v>
      </c>
      <c r="D21" s="32">
        <f>'[1]Приложение (7)9 СТС'!R19</f>
        <v>0</v>
      </c>
      <c r="E21" s="32">
        <f>'[1]Приложение (7)9 СТС'!S19</f>
        <v>0</v>
      </c>
      <c r="F21" s="32"/>
      <c r="G21" s="40"/>
      <c r="H21" s="41">
        <f t="shared" si="1"/>
        <v>0</v>
      </c>
      <c r="I21" s="32">
        <f t="shared" si="0"/>
        <v>0</v>
      </c>
      <c r="J21" s="32"/>
      <c r="K21" s="32"/>
      <c r="L21" s="42"/>
    </row>
    <row r="22" spans="1:12" ht="73.5" customHeight="1" x14ac:dyDescent="0.2">
      <c r="A22" s="24" t="s">
        <v>45</v>
      </c>
      <c r="B22" s="34" t="s">
        <v>46</v>
      </c>
      <c r="C22" s="26" t="s">
        <v>38</v>
      </c>
      <c r="D22" s="32">
        <f>'[1]Приложение (7)9 СТС'!R20</f>
        <v>183.7133717267663</v>
      </c>
      <c r="E22" s="32">
        <f>'[1]Приложение (7)9 СТС'!S20</f>
        <v>175.89137457825723</v>
      </c>
      <c r="F22" s="32"/>
      <c r="G22" s="40"/>
      <c r="H22" s="41">
        <f t="shared" si="1"/>
        <v>183.7133717267663</v>
      </c>
      <c r="I22" s="32">
        <f t="shared" si="0"/>
        <v>175.89137457825723</v>
      </c>
      <c r="J22" s="32"/>
      <c r="K22" s="32"/>
      <c r="L22" s="33"/>
    </row>
    <row r="23" spans="1:12" ht="46.5" customHeight="1" x14ac:dyDescent="0.2">
      <c r="A23" s="24"/>
      <c r="B23" s="25" t="s">
        <v>48</v>
      </c>
      <c r="C23" s="26" t="s">
        <v>38</v>
      </c>
      <c r="D23" s="29">
        <f>'[1]Приложение (7)9 СТС'!R21</f>
        <v>195.76684571894617</v>
      </c>
      <c r="E23" s="29">
        <f>'[1]Приложение (7)9 СТС'!S21</f>
        <v>144.62884041662286</v>
      </c>
      <c r="F23" s="29">
        <f>'[1]Приложение (7)9 СТС'!T21</f>
        <v>0</v>
      </c>
      <c r="G23" s="38">
        <f>'[1]Приложение (7)9 СТС'!U21</f>
        <v>0</v>
      </c>
      <c r="H23" s="39">
        <f>D23</f>
        <v>195.76684571894617</v>
      </c>
      <c r="I23" s="29">
        <f t="shared" si="0"/>
        <v>144.62884041662286</v>
      </c>
      <c r="J23" s="29">
        <f t="shared" si="0"/>
        <v>0</v>
      </c>
      <c r="K23" s="43">
        <f t="shared" si="0"/>
        <v>0</v>
      </c>
      <c r="L23" s="30"/>
    </row>
    <row r="24" spans="1:12" ht="48" customHeight="1" x14ac:dyDescent="0.2">
      <c r="A24" s="24" t="s">
        <v>39</v>
      </c>
      <c r="B24" s="31" t="s">
        <v>49</v>
      </c>
      <c r="C24" s="26" t="s">
        <v>38</v>
      </c>
      <c r="D24" s="32">
        <f>'[1]Приложение (7)9 СТС'!R22</f>
        <v>76.885953312725718</v>
      </c>
      <c r="E24" s="32">
        <f>'[1]Приложение (7)9 СТС'!S22</f>
        <v>52.934261598975461</v>
      </c>
      <c r="F24" s="32"/>
      <c r="G24" s="40"/>
      <c r="H24" s="41">
        <f t="shared" ref="H24:H27" si="2">D24</f>
        <v>76.885953312725718</v>
      </c>
      <c r="I24" s="32">
        <f t="shared" si="0"/>
        <v>52.934261598975461</v>
      </c>
      <c r="J24" s="32"/>
      <c r="K24" s="32"/>
      <c r="L24" s="33"/>
    </row>
    <row r="25" spans="1:12" ht="39.75" customHeight="1" x14ac:dyDescent="0.2">
      <c r="A25" s="24" t="s">
        <v>41</v>
      </c>
      <c r="B25" s="34" t="s">
        <v>50</v>
      </c>
      <c r="C25" s="26" t="s">
        <v>38</v>
      </c>
      <c r="D25" s="32">
        <f>'[1]Приложение (7)9 СТС'!R23</f>
        <v>55.286754034154157</v>
      </c>
      <c r="E25" s="32">
        <f>'[1]Приложение (7)9 СТС'!S23</f>
        <v>44.306643280529833</v>
      </c>
      <c r="F25" s="32"/>
      <c r="G25" s="40"/>
      <c r="H25" s="41">
        <f t="shared" si="2"/>
        <v>55.286754034154157</v>
      </c>
      <c r="I25" s="32">
        <f t="shared" si="0"/>
        <v>44.306643280529833</v>
      </c>
      <c r="J25" s="32"/>
      <c r="K25" s="32"/>
      <c r="L25" s="33"/>
    </row>
    <row r="26" spans="1:12" ht="69" customHeight="1" x14ac:dyDescent="0.2">
      <c r="A26" s="24" t="s">
        <v>43</v>
      </c>
      <c r="B26" s="34" t="s">
        <v>51</v>
      </c>
      <c r="C26" s="26" t="s">
        <v>38</v>
      </c>
      <c r="D26" s="32">
        <f>'[1]Приложение (7)9 СТС'!R24</f>
        <v>0</v>
      </c>
      <c r="E26" s="32">
        <f>'[1]Приложение (7)9 СТС'!S24</f>
        <v>0</v>
      </c>
      <c r="F26" s="32"/>
      <c r="G26" s="40"/>
      <c r="H26" s="41">
        <f t="shared" si="2"/>
        <v>0</v>
      </c>
      <c r="I26" s="32">
        <f t="shared" si="0"/>
        <v>0</v>
      </c>
      <c r="J26" s="32"/>
      <c r="K26" s="32"/>
      <c r="L26" s="33"/>
    </row>
    <row r="27" spans="1:12" ht="69.75" customHeight="1" x14ac:dyDescent="0.2">
      <c r="A27" s="24" t="s">
        <v>45</v>
      </c>
      <c r="B27" s="34" t="s">
        <v>46</v>
      </c>
      <c r="C27" s="26" t="s">
        <v>38</v>
      </c>
      <c r="D27" s="32">
        <f>'[1]Приложение (7)9 СТС'!R25</f>
        <v>63.594138372066304</v>
      </c>
      <c r="E27" s="32">
        <f>'[1]Приложение (7)9 СТС'!S25</f>
        <v>47.387935537117563</v>
      </c>
      <c r="F27" s="32"/>
      <c r="G27" s="40"/>
      <c r="H27" s="41">
        <f t="shared" si="2"/>
        <v>63.594138372066304</v>
      </c>
      <c r="I27" s="32">
        <f t="shared" si="0"/>
        <v>47.387935537117563</v>
      </c>
      <c r="J27" s="32"/>
      <c r="K27" s="32"/>
      <c r="L27" s="33"/>
    </row>
    <row r="28" spans="1:12" ht="35.25" customHeight="1" x14ac:dyDescent="0.2">
      <c r="A28" s="24"/>
      <c r="B28" s="25" t="s">
        <v>52</v>
      </c>
      <c r="C28" s="26" t="s">
        <v>38</v>
      </c>
      <c r="D28" s="29">
        <f>'[1]Приложение (7)9 СТС'!R26</f>
        <v>0</v>
      </c>
      <c r="E28" s="29">
        <f>'[1]Приложение (7)9 СТС'!S26</f>
        <v>43.651861155792972</v>
      </c>
      <c r="F28" s="29">
        <v>0</v>
      </c>
      <c r="G28" s="38">
        <v>0</v>
      </c>
      <c r="H28" s="39">
        <f>D28</f>
        <v>0</v>
      </c>
      <c r="I28" s="43">
        <f t="shared" si="0"/>
        <v>43.651861155792972</v>
      </c>
      <c r="J28" s="43">
        <f t="shared" si="0"/>
        <v>0</v>
      </c>
      <c r="K28" s="43">
        <f t="shared" si="0"/>
        <v>0</v>
      </c>
      <c r="L28" s="30"/>
    </row>
    <row r="29" spans="1:12" ht="50.25" customHeight="1" x14ac:dyDescent="0.2">
      <c r="A29" s="24" t="s">
        <v>39</v>
      </c>
      <c r="B29" s="31" t="s">
        <v>49</v>
      </c>
      <c r="C29" s="26" t="s">
        <v>38</v>
      </c>
      <c r="D29" s="32"/>
      <c r="E29" s="32">
        <f>'[1]Приложение (7)9 СТС'!S27</f>
        <v>15.97661317788816</v>
      </c>
      <c r="F29" s="32"/>
      <c r="G29" s="40"/>
      <c r="H29" s="41"/>
      <c r="I29" s="41">
        <f t="shared" si="0"/>
        <v>15.97661317788816</v>
      </c>
      <c r="J29" s="41"/>
      <c r="K29" s="41"/>
      <c r="L29" s="33"/>
    </row>
    <row r="30" spans="1:12" ht="41.25" customHeight="1" x14ac:dyDescent="0.2">
      <c r="A30" s="24" t="s">
        <v>41</v>
      </c>
      <c r="B30" s="34" t="s">
        <v>50</v>
      </c>
      <c r="C30" s="26" t="s">
        <v>38</v>
      </c>
      <c r="D30" s="32"/>
      <c r="E30" s="32">
        <f>'[1]Приложение (7)9 СТС'!S28</f>
        <v>13.372626339183761</v>
      </c>
      <c r="F30" s="32"/>
      <c r="G30" s="40"/>
      <c r="H30" s="41"/>
      <c r="I30" s="41">
        <f t="shared" si="0"/>
        <v>13.372626339183761</v>
      </c>
      <c r="J30" s="41"/>
      <c r="K30" s="41"/>
      <c r="L30" s="33"/>
    </row>
    <row r="31" spans="1:12" ht="69" customHeight="1" x14ac:dyDescent="0.2">
      <c r="A31" s="24" t="s">
        <v>43</v>
      </c>
      <c r="B31" s="34" t="s">
        <v>51</v>
      </c>
      <c r="C31" s="26" t="s">
        <v>38</v>
      </c>
      <c r="D31" s="32"/>
      <c r="E31" s="32">
        <f>'[1]Приложение (7)9 СТС'!S29</f>
        <v>0</v>
      </c>
      <c r="F31" s="32"/>
      <c r="G31" s="40"/>
      <c r="H31" s="41"/>
      <c r="I31" s="41">
        <f t="shared" si="0"/>
        <v>0</v>
      </c>
      <c r="J31" s="41"/>
      <c r="K31" s="41"/>
      <c r="L31" s="33"/>
    </row>
    <row r="32" spans="1:12" ht="77.25" customHeight="1" x14ac:dyDescent="0.2">
      <c r="A32" s="24" t="s">
        <v>45</v>
      </c>
      <c r="B32" s="34" t="s">
        <v>46</v>
      </c>
      <c r="C32" s="26" t="s">
        <v>38</v>
      </c>
      <c r="D32" s="32"/>
      <c r="E32" s="32">
        <f>'[1]Приложение (7)9 СТС'!S30</f>
        <v>14.302621638721048</v>
      </c>
      <c r="F32" s="32"/>
      <c r="G32" s="40"/>
      <c r="H32" s="41"/>
      <c r="I32" s="41">
        <f t="shared" si="0"/>
        <v>14.302621638721048</v>
      </c>
      <c r="J32" s="41"/>
      <c r="K32" s="41"/>
      <c r="L32" s="33"/>
    </row>
    <row r="33" spans="1:12" ht="49.5" customHeight="1" x14ac:dyDescent="0.2">
      <c r="A33" s="240" t="s">
        <v>53</v>
      </c>
      <c r="B33" s="243" t="s">
        <v>54</v>
      </c>
      <c r="C33" s="244"/>
      <c r="D33" s="244"/>
      <c r="E33" s="244"/>
      <c r="F33" s="244"/>
      <c r="G33" s="244"/>
      <c r="H33" s="245"/>
      <c r="I33" s="245"/>
      <c r="J33" s="245"/>
      <c r="K33" s="246"/>
      <c r="L33" s="44"/>
    </row>
    <row r="34" spans="1:12" ht="42.75" customHeight="1" x14ac:dyDescent="0.2">
      <c r="A34" s="241"/>
      <c r="B34" s="45" t="s">
        <v>55</v>
      </c>
      <c r="C34" s="46"/>
      <c r="D34" s="47"/>
      <c r="E34" s="47"/>
      <c r="F34" s="47"/>
      <c r="G34" s="48"/>
      <c r="H34" s="49"/>
      <c r="I34" s="47"/>
      <c r="J34" s="47"/>
      <c r="K34" s="50"/>
      <c r="L34" s="51"/>
    </row>
    <row r="35" spans="1:12" ht="15.75" x14ac:dyDescent="0.2">
      <c r="A35" s="241"/>
      <c r="B35" s="52" t="s">
        <v>56</v>
      </c>
      <c r="C35" s="53" t="s">
        <v>57</v>
      </c>
      <c r="D35" s="54"/>
      <c r="E35" s="54"/>
      <c r="F35" s="55"/>
      <c r="G35" s="56"/>
      <c r="H35" s="57"/>
      <c r="I35" s="54"/>
      <c r="J35" s="58"/>
      <c r="K35" s="55"/>
      <c r="L35" s="51"/>
    </row>
    <row r="36" spans="1:12" ht="15.75" x14ac:dyDescent="0.2">
      <c r="A36" s="241"/>
      <c r="B36" s="59" t="s">
        <v>58</v>
      </c>
      <c r="C36" s="60" t="s">
        <v>57</v>
      </c>
      <c r="D36" s="61">
        <f>'[1]Приложение (7)9 СТС'!R34</f>
        <v>458405</v>
      </c>
      <c r="E36" s="61">
        <f>'[1]Приложение (7)9 СТС'!S34</f>
        <v>671366.60452282173</v>
      </c>
      <c r="F36" s="62">
        <f>'[1]Приложение (7)9 СТС'!T34</f>
        <v>0</v>
      </c>
      <c r="G36" s="63">
        <f>'[1]Приложение (7)9 СТС'!U34</f>
        <v>0</v>
      </c>
      <c r="H36" s="64" t="s">
        <v>59</v>
      </c>
      <c r="I36" s="61" t="s">
        <v>59</v>
      </c>
      <c r="J36" s="65" t="s">
        <v>59</v>
      </c>
      <c r="K36" s="62" t="s">
        <v>59</v>
      </c>
      <c r="L36" s="51"/>
    </row>
    <row r="37" spans="1:12" ht="31.5" x14ac:dyDescent="0.2">
      <c r="A37" s="241"/>
      <c r="B37" s="45" t="s">
        <v>60</v>
      </c>
      <c r="C37" s="46"/>
      <c r="D37" s="47"/>
      <c r="E37" s="47"/>
      <c r="F37" s="50"/>
      <c r="G37" s="48"/>
      <c r="H37" s="49"/>
      <c r="I37" s="47"/>
      <c r="J37" s="47"/>
      <c r="K37" s="50"/>
      <c r="L37" s="51"/>
    </row>
    <row r="38" spans="1:12" ht="15.75" x14ac:dyDescent="0.2">
      <c r="A38" s="241"/>
      <c r="B38" s="52" t="s">
        <v>56</v>
      </c>
      <c r="C38" s="53" t="s">
        <v>57</v>
      </c>
      <c r="D38" s="54"/>
      <c r="E38" s="54"/>
      <c r="F38" s="55"/>
      <c r="G38" s="56"/>
      <c r="H38" s="57"/>
      <c r="I38" s="54"/>
      <c r="J38" s="54"/>
      <c r="K38" s="66"/>
      <c r="L38" s="51"/>
    </row>
    <row r="39" spans="1:12" ht="15.75" x14ac:dyDescent="0.2">
      <c r="A39" s="241"/>
      <c r="B39" s="59" t="s">
        <v>58</v>
      </c>
      <c r="C39" s="60" t="s">
        <v>57</v>
      </c>
      <c r="D39" s="61">
        <f>'[1]Приложение (7)9 СТС'!R37</f>
        <v>458405</v>
      </c>
      <c r="E39" s="61">
        <f>'[1]Приложение (7)9 СТС'!S37</f>
        <v>671366.60452282173</v>
      </c>
      <c r="F39" s="62">
        <f>'[1]Приложение (7)9 СТС'!T37</f>
        <v>2475604.9005043874</v>
      </c>
      <c r="G39" s="63">
        <f>'[1]Приложение (7)9 СТС'!U37</f>
        <v>4126705.5</v>
      </c>
      <c r="H39" s="67" t="s">
        <v>59</v>
      </c>
      <c r="I39" s="68" t="s">
        <v>59</v>
      </c>
      <c r="J39" s="68" t="s">
        <v>59</v>
      </c>
      <c r="K39" s="69" t="s">
        <v>59</v>
      </c>
      <c r="L39" s="51"/>
    </row>
    <row r="40" spans="1:12" ht="46.5" customHeight="1" x14ac:dyDescent="0.2">
      <c r="A40" s="241"/>
      <c r="B40" s="45" t="s">
        <v>61</v>
      </c>
      <c r="C40" s="46"/>
      <c r="D40" s="47"/>
      <c r="E40" s="47"/>
      <c r="F40" s="47"/>
      <c r="G40" s="48"/>
      <c r="H40" s="49"/>
      <c r="I40" s="47"/>
      <c r="J40" s="47"/>
      <c r="K40" s="50"/>
      <c r="L40" s="51"/>
    </row>
    <row r="41" spans="1:12" ht="15.75" x14ac:dyDescent="0.2">
      <c r="A41" s="241"/>
      <c r="B41" s="52" t="s">
        <v>56</v>
      </c>
      <c r="C41" s="53" t="s">
        <v>57</v>
      </c>
      <c r="D41" s="54"/>
      <c r="E41" s="54"/>
      <c r="F41" s="58"/>
      <c r="G41" s="56"/>
      <c r="H41" s="57"/>
      <c r="I41" s="54"/>
      <c r="J41" s="54"/>
      <c r="K41" s="66"/>
      <c r="L41" s="51"/>
    </row>
    <row r="42" spans="1:12" ht="15.75" x14ac:dyDescent="0.2">
      <c r="A42" s="241"/>
      <c r="B42" s="59" t="s">
        <v>58</v>
      </c>
      <c r="C42" s="60" t="s">
        <v>57</v>
      </c>
      <c r="D42" s="61">
        <f>'[1]Приложение (7)9 СТС'!R40</f>
        <v>458405</v>
      </c>
      <c r="E42" s="61">
        <f>'[1]Приложение (7)9 СТС'!S40</f>
        <v>671366.60452282173</v>
      </c>
      <c r="F42" s="65">
        <f>'[1]Приложение (7)9 СТС'!T40</f>
        <v>2475604.9005043874</v>
      </c>
      <c r="G42" s="63">
        <f>'[1]Приложение (7)9 СТС'!U40</f>
        <v>4126705.5</v>
      </c>
      <c r="H42" s="67" t="s">
        <v>59</v>
      </c>
      <c r="I42" s="68" t="s">
        <v>59</v>
      </c>
      <c r="J42" s="68" t="s">
        <v>59</v>
      </c>
      <c r="K42" s="69" t="s">
        <v>59</v>
      </c>
      <c r="L42" s="51"/>
    </row>
    <row r="43" spans="1:12" ht="46.5" customHeight="1" x14ac:dyDescent="0.2">
      <c r="A43" s="241"/>
      <c r="B43" s="45" t="s">
        <v>62</v>
      </c>
      <c r="C43" s="46"/>
      <c r="D43" s="47"/>
      <c r="E43" s="47"/>
      <c r="F43" s="47"/>
      <c r="G43" s="48"/>
      <c r="H43" s="49"/>
      <c r="I43" s="47"/>
      <c r="J43" s="47"/>
      <c r="K43" s="50"/>
      <c r="L43" s="51"/>
    </row>
    <row r="44" spans="1:12" ht="15.75" x14ac:dyDescent="0.2">
      <c r="A44" s="241"/>
      <c r="B44" s="52" t="s">
        <v>56</v>
      </c>
      <c r="C44" s="53" t="s">
        <v>57</v>
      </c>
      <c r="D44" s="54"/>
      <c r="E44" s="54"/>
      <c r="F44" s="58"/>
      <c r="G44" s="56"/>
      <c r="H44" s="57"/>
      <c r="I44" s="54"/>
      <c r="J44" s="54"/>
      <c r="K44" s="66"/>
      <c r="L44" s="51"/>
    </row>
    <row r="45" spans="1:12" ht="15.75" x14ac:dyDescent="0.2">
      <c r="A45" s="241"/>
      <c r="B45" s="59" t="s">
        <v>58</v>
      </c>
      <c r="C45" s="60" t="s">
        <v>57</v>
      </c>
      <c r="D45" s="61">
        <f>'[1]Приложение (7)9 СТС'!R43</f>
        <v>458405</v>
      </c>
      <c r="E45" s="61">
        <f>'[1]Приложение (7)9 СТС'!S43</f>
        <v>671366.60452282173</v>
      </c>
      <c r="F45" s="65">
        <f>'[1]Приложение (7)9 СТС'!T43</f>
        <v>2475604.9005043874</v>
      </c>
      <c r="G45" s="63">
        <f>'[1]Приложение (7)9 СТС'!U43</f>
        <v>4126705.5</v>
      </c>
      <c r="H45" s="67" t="s">
        <v>59</v>
      </c>
      <c r="I45" s="68" t="s">
        <v>59</v>
      </c>
      <c r="J45" s="68" t="s">
        <v>59</v>
      </c>
      <c r="K45" s="69" t="s">
        <v>59</v>
      </c>
      <c r="L45" s="51"/>
    </row>
    <row r="46" spans="1:12" ht="41.25" customHeight="1" x14ac:dyDescent="0.2">
      <c r="A46" s="241"/>
      <c r="B46" s="45" t="s">
        <v>63</v>
      </c>
      <c r="C46" s="46"/>
      <c r="D46" s="47"/>
      <c r="E46" s="47"/>
      <c r="F46" s="47"/>
      <c r="G46" s="48"/>
      <c r="H46" s="49"/>
      <c r="I46" s="47"/>
      <c r="J46" s="47"/>
      <c r="K46" s="50"/>
      <c r="L46" s="51"/>
    </row>
    <row r="47" spans="1:12" ht="15.75" x14ac:dyDescent="0.2">
      <c r="A47" s="241"/>
      <c r="B47" s="52" t="s">
        <v>56</v>
      </c>
      <c r="C47" s="70" t="s">
        <v>57</v>
      </c>
      <c r="D47" s="54"/>
      <c r="E47" s="54"/>
      <c r="F47" s="58"/>
      <c r="G47" s="56"/>
      <c r="H47" s="57"/>
      <c r="I47" s="54"/>
      <c r="J47" s="54"/>
      <c r="K47" s="66"/>
      <c r="L47" s="51"/>
    </row>
    <row r="48" spans="1:12" ht="15.75" x14ac:dyDescent="0.2">
      <c r="A48" s="242"/>
      <c r="B48" s="59" t="s">
        <v>58</v>
      </c>
      <c r="C48" s="71" t="s">
        <v>57</v>
      </c>
      <c r="D48" s="68">
        <f>'[1]Приложение (7)9 СТС'!R46</f>
        <v>458405</v>
      </c>
      <c r="E48" s="68">
        <f>'[1]Приложение (7)9 СТС'!S46</f>
        <v>671366.60452282173</v>
      </c>
      <c r="F48" s="65">
        <f>'[1]Приложение (7)9 СТС'!T46</f>
        <v>2475604.9005043874</v>
      </c>
      <c r="G48" s="63">
        <f>'[1]Приложение (7)9 СТС'!U46</f>
        <v>4126705.5</v>
      </c>
      <c r="H48" s="67" t="s">
        <v>59</v>
      </c>
      <c r="I48" s="68" t="s">
        <v>59</v>
      </c>
      <c r="J48" s="68" t="s">
        <v>59</v>
      </c>
      <c r="K48" s="69" t="s">
        <v>59</v>
      </c>
      <c r="L48" s="51"/>
    </row>
    <row r="49" spans="1:12" ht="48" customHeight="1" x14ac:dyDescent="0.2">
      <c r="A49" s="240" t="s">
        <v>64</v>
      </c>
      <c r="B49" s="243" t="s">
        <v>65</v>
      </c>
      <c r="C49" s="244"/>
      <c r="D49" s="244"/>
      <c r="E49" s="244"/>
      <c r="F49" s="244"/>
      <c r="G49" s="244"/>
      <c r="H49" s="245"/>
      <c r="I49" s="245"/>
      <c r="J49" s="245"/>
      <c r="K49" s="246"/>
      <c r="L49" s="72"/>
    </row>
    <row r="50" spans="1:12" ht="44.25" customHeight="1" x14ac:dyDescent="0.2">
      <c r="A50" s="241"/>
      <c r="B50" s="45" t="s">
        <v>66</v>
      </c>
      <c r="C50" s="46"/>
      <c r="D50" s="47"/>
      <c r="E50" s="47"/>
      <c r="F50" s="47"/>
      <c r="G50" s="48"/>
      <c r="H50" s="50"/>
      <c r="I50" s="47"/>
      <c r="J50" s="47"/>
      <c r="K50" s="47"/>
      <c r="L50" s="51"/>
    </row>
    <row r="51" spans="1:12" ht="15.75" x14ac:dyDescent="0.2">
      <c r="A51" s="241"/>
      <c r="B51" s="52" t="s">
        <v>56</v>
      </c>
      <c r="C51" s="53" t="s">
        <v>57</v>
      </c>
      <c r="D51" s="58"/>
      <c r="E51" s="58"/>
      <c r="F51" s="73"/>
      <c r="G51" s="74"/>
      <c r="H51" s="75"/>
      <c r="I51" s="76"/>
      <c r="J51" s="76"/>
      <c r="K51" s="76"/>
      <c r="L51" s="77"/>
    </row>
    <row r="52" spans="1:12" ht="15.75" x14ac:dyDescent="0.2">
      <c r="A52" s="241"/>
      <c r="B52" s="59" t="s">
        <v>58</v>
      </c>
      <c r="C52" s="53" t="s">
        <v>57</v>
      </c>
      <c r="D52" s="78">
        <f>'[1]Приложение (7)9 СТС'!R50</f>
        <v>739885.50000000012</v>
      </c>
      <c r="E52" s="78">
        <f>'[1]Приложение (7)9 СТС'!S50</f>
        <v>887413</v>
      </c>
      <c r="F52" s="79">
        <f>'[1]Приложение (7)9 СТС'!T50</f>
        <v>0</v>
      </c>
      <c r="G52" s="80">
        <f>'[1]Приложение (7)9 СТС'!U50</f>
        <v>0</v>
      </c>
      <c r="H52" s="69" t="s">
        <v>59</v>
      </c>
      <c r="I52" s="68" t="s">
        <v>59</v>
      </c>
      <c r="J52" s="68" t="s">
        <v>59</v>
      </c>
      <c r="K52" s="68" t="s">
        <v>59</v>
      </c>
      <c r="L52" s="51"/>
    </row>
    <row r="53" spans="1:12" ht="42.75" customHeight="1" x14ac:dyDescent="0.2">
      <c r="A53" s="241"/>
      <c r="B53" s="45" t="s">
        <v>67</v>
      </c>
      <c r="C53" s="46"/>
      <c r="D53" s="47"/>
      <c r="E53" s="47"/>
      <c r="F53" s="47"/>
      <c r="G53" s="48"/>
      <c r="H53" s="50"/>
      <c r="I53" s="47"/>
      <c r="J53" s="47"/>
      <c r="K53" s="47"/>
      <c r="L53" s="51"/>
    </row>
    <row r="54" spans="1:12" ht="15.75" x14ac:dyDescent="0.2">
      <c r="A54" s="241"/>
      <c r="B54" s="52" t="s">
        <v>68</v>
      </c>
      <c r="C54" s="53" t="s">
        <v>57</v>
      </c>
      <c r="D54" s="58"/>
      <c r="E54" s="58"/>
      <c r="F54" s="55"/>
      <c r="G54" s="56"/>
      <c r="H54" s="66"/>
      <c r="I54" s="54"/>
      <c r="J54" s="54"/>
      <c r="K54" s="54"/>
      <c r="L54" s="51"/>
    </row>
    <row r="55" spans="1:12" ht="15.75" x14ac:dyDescent="0.2">
      <c r="A55" s="241"/>
      <c r="B55" s="59" t="s">
        <v>58</v>
      </c>
      <c r="C55" s="53" t="s">
        <v>57</v>
      </c>
      <c r="D55" s="78">
        <f>'[1]Приложение (7)9 СТС'!R53</f>
        <v>739885.50000000012</v>
      </c>
      <c r="E55" s="78">
        <f>'[1]Приложение (7)9 СТС'!S53</f>
        <v>887413</v>
      </c>
      <c r="F55" s="79">
        <f>'[1]Приложение (7)9 СТС'!T53</f>
        <v>1731560</v>
      </c>
      <c r="G55" s="80">
        <f>'[1]Приложение (7)9 СТС'!U53</f>
        <v>13969783.500000002</v>
      </c>
      <c r="H55" s="69" t="s">
        <v>59</v>
      </c>
      <c r="I55" s="68" t="s">
        <v>59</v>
      </c>
      <c r="J55" s="68" t="s">
        <v>59</v>
      </c>
      <c r="K55" s="68" t="s">
        <v>59</v>
      </c>
      <c r="L55" s="51"/>
    </row>
    <row r="56" spans="1:12" ht="39.75" customHeight="1" x14ac:dyDescent="0.2">
      <c r="A56" s="241"/>
      <c r="B56" s="45" t="s">
        <v>69</v>
      </c>
      <c r="C56" s="46"/>
      <c r="D56" s="47"/>
      <c r="E56" s="47"/>
      <c r="F56" s="47"/>
      <c r="G56" s="48"/>
      <c r="H56" s="50"/>
      <c r="I56" s="47"/>
      <c r="J56" s="47"/>
      <c r="K56" s="47"/>
      <c r="L56" s="51"/>
    </row>
    <row r="57" spans="1:12" ht="15.75" x14ac:dyDescent="0.2">
      <c r="A57" s="241"/>
      <c r="B57" s="52" t="s">
        <v>56</v>
      </c>
      <c r="C57" s="53" t="s">
        <v>57</v>
      </c>
      <c r="D57" s="58"/>
      <c r="E57" s="58"/>
      <c r="F57" s="58"/>
      <c r="G57" s="56"/>
      <c r="H57" s="66"/>
      <c r="I57" s="54"/>
      <c r="J57" s="54"/>
      <c r="K57" s="54"/>
      <c r="L57" s="51"/>
    </row>
    <row r="58" spans="1:12" ht="15.75" x14ac:dyDescent="0.2">
      <c r="A58" s="241"/>
      <c r="B58" s="59" t="s">
        <v>58</v>
      </c>
      <c r="C58" s="53" t="s">
        <v>57</v>
      </c>
      <c r="D58" s="78">
        <f>'[1]Приложение (7)9 СТС'!R56</f>
        <v>739885.50000000012</v>
      </c>
      <c r="E58" s="78">
        <f>'[1]Приложение (7)9 СТС'!S56</f>
        <v>887413</v>
      </c>
      <c r="F58" s="78">
        <f>'[1]Приложение (7)9 СТС'!T56</f>
        <v>1731560</v>
      </c>
      <c r="G58" s="80">
        <f>'[1]Приложение (7)9 СТС'!U56</f>
        <v>13969783.500000002</v>
      </c>
      <c r="H58" s="69" t="s">
        <v>59</v>
      </c>
      <c r="I58" s="68" t="s">
        <v>59</v>
      </c>
      <c r="J58" s="68" t="s">
        <v>59</v>
      </c>
      <c r="K58" s="68" t="s">
        <v>59</v>
      </c>
      <c r="L58" s="51"/>
    </row>
    <row r="59" spans="1:12" ht="39.75" customHeight="1" x14ac:dyDescent="0.2">
      <c r="A59" s="241"/>
      <c r="B59" s="45" t="s">
        <v>70</v>
      </c>
      <c r="C59" s="46"/>
      <c r="D59" s="47"/>
      <c r="E59" s="47"/>
      <c r="F59" s="47"/>
      <c r="G59" s="48"/>
      <c r="H59" s="50"/>
      <c r="I59" s="47"/>
      <c r="J59" s="47"/>
      <c r="K59" s="47"/>
      <c r="L59" s="51"/>
    </row>
    <row r="60" spans="1:12" ht="15.75" x14ac:dyDescent="0.2">
      <c r="A60" s="241"/>
      <c r="B60" s="52" t="s">
        <v>68</v>
      </c>
      <c r="C60" s="53" t="s">
        <v>57</v>
      </c>
      <c r="D60" s="58"/>
      <c r="E60" s="58"/>
      <c r="F60" s="58"/>
      <c r="G60" s="56"/>
      <c r="H60" s="66"/>
      <c r="I60" s="54"/>
      <c r="J60" s="54"/>
      <c r="K60" s="54"/>
      <c r="L60" s="51"/>
    </row>
    <row r="61" spans="1:12" ht="15.75" x14ac:dyDescent="0.2">
      <c r="A61" s="241"/>
      <c r="B61" s="59" t="s">
        <v>58</v>
      </c>
      <c r="C61" s="53" t="s">
        <v>57</v>
      </c>
      <c r="D61" s="78">
        <f>'[1]Приложение (7)9 СТС'!R59</f>
        <v>739885.50000000012</v>
      </c>
      <c r="E61" s="78">
        <f>'[1]Приложение (7)9 СТС'!S59</f>
        <v>887413</v>
      </c>
      <c r="F61" s="78">
        <f>'[1]Приложение (7)9 СТС'!T59</f>
        <v>1731560</v>
      </c>
      <c r="G61" s="80">
        <f>'[1]Приложение (7)9 СТС'!U59</f>
        <v>13969783.500000002</v>
      </c>
      <c r="H61" s="69" t="s">
        <v>59</v>
      </c>
      <c r="I61" s="68" t="s">
        <v>59</v>
      </c>
      <c r="J61" s="68" t="s">
        <v>59</v>
      </c>
      <c r="K61" s="68" t="s">
        <v>59</v>
      </c>
      <c r="L61" s="51"/>
    </row>
    <row r="62" spans="1:12" ht="39" customHeight="1" x14ac:dyDescent="0.2">
      <c r="A62" s="241"/>
      <c r="B62" s="45" t="s">
        <v>71</v>
      </c>
      <c r="C62" s="46"/>
      <c r="D62" s="47"/>
      <c r="E62" s="47"/>
      <c r="F62" s="47"/>
      <c r="G62" s="48"/>
      <c r="H62" s="50"/>
      <c r="I62" s="47"/>
      <c r="J62" s="47"/>
      <c r="K62" s="47"/>
      <c r="L62" s="51"/>
    </row>
    <row r="63" spans="1:12" ht="15.75" x14ac:dyDescent="0.2">
      <c r="A63" s="241"/>
      <c r="B63" s="52" t="s">
        <v>56</v>
      </c>
      <c r="C63" s="53" t="s">
        <v>57</v>
      </c>
      <c r="D63" s="58"/>
      <c r="E63" s="58"/>
      <c r="F63" s="58"/>
      <c r="G63" s="56"/>
      <c r="H63" s="66"/>
      <c r="I63" s="54"/>
      <c r="J63" s="54"/>
      <c r="K63" s="54"/>
      <c r="L63" s="51"/>
    </row>
    <row r="64" spans="1:12" ht="15.75" x14ac:dyDescent="0.2">
      <c r="A64" s="241"/>
      <c r="B64" s="59" t="s">
        <v>58</v>
      </c>
      <c r="C64" s="53" t="s">
        <v>57</v>
      </c>
      <c r="D64" s="78">
        <f>'[1]Приложение (7)9 СТС'!R62</f>
        <v>739885.50000000012</v>
      </c>
      <c r="E64" s="78">
        <f>'[1]Приложение (7)9 СТС'!S62</f>
        <v>887413</v>
      </c>
      <c r="F64" s="78">
        <f>'[1]Приложение (7)9 СТС'!T62</f>
        <v>1731560</v>
      </c>
      <c r="G64" s="63">
        <f>'[1]Приложение (7)9 СТС'!U62</f>
        <v>13969783.500000002</v>
      </c>
      <c r="H64" s="69" t="s">
        <v>59</v>
      </c>
      <c r="I64" s="68" t="s">
        <v>59</v>
      </c>
      <c r="J64" s="68" t="s">
        <v>59</v>
      </c>
      <c r="K64" s="68" t="s">
        <v>59</v>
      </c>
      <c r="L64" s="51"/>
    </row>
    <row r="65" spans="1:23" ht="62.25" customHeight="1" x14ac:dyDescent="0.2">
      <c r="A65" s="247"/>
      <c r="B65" s="243" t="s">
        <v>72</v>
      </c>
      <c r="C65" s="249"/>
      <c r="D65" s="249"/>
      <c r="E65" s="249"/>
      <c r="F65" s="249"/>
      <c r="G65" s="249"/>
      <c r="H65" s="249"/>
      <c r="I65" s="249"/>
      <c r="J65" s="249"/>
      <c r="K65" s="249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</row>
    <row r="66" spans="1:23" ht="39.75" customHeight="1" x14ac:dyDescent="0.2">
      <c r="A66" s="247"/>
      <c r="B66" s="82" t="s">
        <v>73</v>
      </c>
      <c r="C66" s="46" t="s">
        <v>57</v>
      </c>
      <c r="D66" s="47"/>
      <c r="E66" s="47"/>
      <c r="F66" s="83"/>
      <c r="G66" s="84"/>
      <c r="H66" s="55"/>
      <c r="I66" s="47"/>
      <c r="J66" s="50"/>
      <c r="K66" s="47"/>
    </row>
    <row r="67" spans="1:23" ht="15.75" x14ac:dyDescent="0.2">
      <c r="A67" s="247"/>
      <c r="B67" s="85" t="s">
        <v>74</v>
      </c>
      <c r="C67" s="53" t="s">
        <v>57</v>
      </c>
      <c r="D67" s="58"/>
      <c r="E67" s="58"/>
      <c r="F67" s="86"/>
      <c r="G67" s="87"/>
      <c r="H67" s="55" t="s">
        <v>75</v>
      </c>
      <c r="I67" s="58" t="s">
        <v>75</v>
      </c>
      <c r="J67" s="55" t="s">
        <v>75</v>
      </c>
      <c r="K67" s="58" t="s">
        <v>75</v>
      </c>
    </row>
    <row r="68" spans="1:23" ht="15.75" x14ac:dyDescent="0.2">
      <c r="A68" s="247"/>
      <c r="B68" s="88" t="s">
        <v>76</v>
      </c>
      <c r="C68" s="60" t="s">
        <v>57</v>
      </c>
      <c r="D68" s="65" t="str">
        <f>'[1]Приложение (7)9 СТС'!R66</f>
        <v>-</v>
      </c>
      <c r="E68" s="65">
        <f>'[1]Приложение (7)9 СТС'!S66</f>
        <v>9247820.1579939034</v>
      </c>
      <c r="F68" s="65">
        <f>'[1]Приложение (7)9 СТС'!T66</f>
        <v>0</v>
      </c>
      <c r="G68" s="63">
        <f>'[1]Приложение (7)9 СТС'!U66</f>
        <v>0</v>
      </c>
      <c r="H68" s="89" t="s">
        <v>59</v>
      </c>
      <c r="I68" s="65" t="s">
        <v>59</v>
      </c>
      <c r="J68" s="62" t="s">
        <v>59</v>
      </c>
      <c r="K68" s="65" t="s">
        <v>59</v>
      </c>
    </row>
    <row r="69" spans="1:23" ht="39.75" customHeight="1" x14ac:dyDescent="0.2">
      <c r="A69" s="247"/>
      <c r="B69" s="82" t="s">
        <v>77</v>
      </c>
      <c r="C69" s="46" t="s">
        <v>57</v>
      </c>
      <c r="D69" s="47"/>
      <c r="E69" s="47"/>
      <c r="F69" s="83"/>
      <c r="G69" s="84"/>
      <c r="H69" s="90"/>
      <c r="I69" s="47"/>
      <c r="J69" s="50"/>
      <c r="K69" s="47"/>
    </row>
    <row r="70" spans="1:23" ht="15.75" x14ac:dyDescent="0.2">
      <c r="A70" s="247"/>
      <c r="B70" s="85" t="s">
        <v>74</v>
      </c>
      <c r="C70" s="53" t="s">
        <v>57</v>
      </c>
      <c r="D70" s="58"/>
      <c r="E70" s="58"/>
      <c r="F70" s="86"/>
      <c r="G70" s="87"/>
      <c r="H70" s="55" t="s">
        <v>75</v>
      </c>
      <c r="I70" s="58" t="s">
        <v>75</v>
      </c>
      <c r="J70" s="55" t="s">
        <v>75</v>
      </c>
      <c r="K70" s="58" t="s">
        <v>75</v>
      </c>
    </row>
    <row r="71" spans="1:23" ht="15.75" x14ac:dyDescent="0.2">
      <c r="A71" s="248"/>
      <c r="B71" s="88" t="s">
        <v>76</v>
      </c>
      <c r="C71" s="60" t="s">
        <v>57</v>
      </c>
      <c r="D71" s="65" t="str">
        <f>'[1]Приложение (7)9 СТС'!R66</f>
        <v>-</v>
      </c>
      <c r="E71" s="65">
        <f>'[1]Приложение (7)9 СТС'!S66</f>
        <v>9247820.1579939034</v>
      </c>
      <c r="F71" s="65">
        <f>'[1]Приложение (7)9 СТС'!T66</f>
        <v>0</v>
      </c>
      <c r="G71" s="63">
        <f>'[1]Приложение (7)9 СТС'!U66</f>
        <v>0</v>
      </c>
      <c r="H71" s="55" t="s">
        <v>59</v>
      </c>
      <c r="I71" s="65" t="s">
        <v>59</v>
      </c>
      <c r="J71" s="62" t="s">
        <v>59</v>
      </c>
      <c r="K71" s="65" t="s">
        <v>59</v>
      </c>
    </row>
    <row r="72" spans="1:23" ht="45" customHeight="1" x14ac:dyDescent="0.2">
      <c r="A72" s="240" t="s">
        <v>78</v>
      </c>
      <c r="B72" s="243" t="s">
        <v>79</v>
      </c>
      <c r="C72" s="244"/>
      <c r="D72" s="244"/>
      <c r="E72" s="244"/>
      <c r="F72" s="244"/>
      <c r="G72" s="244"/>
      <c r="H72" s="245"/>
      <c r="I72" s="245"/>
      <c r="J72" s="245"/>
      <c r="K72" s="246"/>
      <c r="L72" s="72"/>
    </row>
    <row r="73" spans="1:23" ht="40.5" customHeight="1" x14ac:dyDescent="0.2">
      <c r="A73" s="241"/>
      <c r="B73" s="91" t="s">
        <v>80</v>
      </c>
      <c r="C73" s="26" t="s">
        <v>38</v>
      </c>
      <c r="D73" s="92" t="s">
        <v>59</v>
      </c>
      <c r="E73" s="92" t="s">
        <v>59</v>
      </c>
      <c r="F73" s="92" t="s">
        <v>59</v>
      </c>
      <c r="G73" s="93" t="s">
        <v>59</v>
      </c>
      <c r="H73" s="94" t="s">
        <v>59</v>
      </c>
      <c r="I73" s="92" t="s">
        <v>59</v>
      </c>
      <c r="J73" s="92" t="s">
        <v>59</v>
      </c>
      <c r="K73" s="92" t="s">
        <v>59</v>
      </c>
      <c r="L73" s="51"/>
    </row>
    <row r="74" spans="1:23" ht="40.5" customHeight="1" x14ac:dyDescent="0.2">
      <c r="A74" s="241"/>
      <c r="B74" s="91" t="s">
        <v>81</v>
      </c>
      <c r="C74" s="26" t="s">
        <v>38</v>
      </c>
      <c r="D74" s="92" t="s">
        <v>59</v>
      </c>
      <c r="E74" s="92">
        <f>'[1]Приложение (7)9 СТС'!R71</f>
        <v>859.72016406001148</v>
      </c>
      <c r="F74" s="92">
        <f>'[1]Приложение (7)9 СТС'!S71</f>
        <v>859.72016406001148</v>
      </c>
      <c r="G74" s="93" t="s">
        <v>59</v>
      </c>
      <c r="H74" s="94" t="s">
        <v>59</v>
      </c>
      <c r="I74" s="92" t="s">
        <v>59</v>
      </c>
      <c r="J74" s="92" t="s">
        <v>59</v>
      </c>
      <c r="K74" s="92" t="s">
        <v>59</v>
      </c>
      <c r="L74" s="51"/>
    </row>
    <row r="75" spans="1:23" ht="38.25" customHeight="1" x14ac:dyDescent="0.2">
      <c r="A75" s="241"/>
      <c r="B75" s="91" t="s">
        <v>82</v>
      </c>
      <c r="C75" s="26" t="s">
        <v>38</v>
      </c>
      <c r="D75" s="92" t="s">
        <v>59</v>
      </c>
      <c r="E75" s="92">
        <f>'[1]Приложение (7)9 СТС'!R72</f>
        <v>859.72016406001148</v>
      </c>
      <c r="F75" s="92">
        <f>'[1]Приложение (7)9 СТС'!S72</f>
        <v>859.72016406001148</v>
      </c>
      <c r="G75" s="93" t="s">
        <v>59</v>
      </c>
      <c r="H75" s="94" t="s">
        <v>59</v>
      </c>
      <c r="I75" s="92" t="s">
        <v>59</v>
      </c>
      <c r="J75" s="92" t="s">
        <v>59</v>
      </c>
      <c r="K75" s="92" t="s">
        <v>59</v>
      </c>
      <c r="L75" s="51"/>
    </row>
    <row r="76" spans="1:23" ht="55.5" customHeight="1" x14ac:dyDescent="0.2">
      <c r="A76" s="241"/>
      <c r="B76" s="243" t="s">
        <v>83</v>
      </c>
      <c r="C76" s="244"/>
      <c r="D76" s="244"/>
      <c r="E76" s="244"/>
      <c r="F76" s="244"/>
      <c r="G76" s="244"/>
      <c r="H76" s="245"/>
      <c r="I76" s="245"/>
      <c r="J76" s="245"/>
      <c r="K76" s="246"/>
      <c r="L76" s="77"/>
    </row>
    <row r="77" spans="1:23" ht="36" customHeight="1" x14ac:dyDescent="0.2">
      <c r="A77" s="241"/>
      <c r="B77" s="91" t="s">
        <v>84</v>
      </c>
      <c r="C77" s="26" t="s">
        <v>38</v>
      </c>
      <c r="D77" s="92">
        <f>'[1]Приложение (7)9 СТС'!R74</f>
        <v>3235.7654003923672</v>
      </c>
      <c r="E77" s="92">
        <f>'[1]Приложение (7)9 СТС'!S74</f>
        <v>3235.7654003923672</v>
      </c>
      <c r="F77" s="92" t="str">
        <f>'[1]Приложение (7)9 СТС'!T74</f>
        <v>-</v>
      </c>
      <c r="G77" s="93" t="str">
        <f>'[1]Приложение (7)9 СТС'!U74</f>
        <v>-</v>
      </c>
      <c r="H77" s="94" t="s">
        <v>59</v>
      </c>
      <c r="I77" s="92" t="s">
        <v>59</v>
      </c>
      <c r="J77" s="92" t="s">
        <v>59</v>
      </c>
      <c r="K77" s="92" t="s">
        <v>59</v>
      </c>
      <c r="L77" s="51"/>
    </row>
    <row r="78" spans="1:23" ht="38.25" customHeight="1" x14ac:dyDescent="0.2">
      <c r="A78" s="241"/>
      <c r="B78" s="91" t="s">
        <v>85</v>
      </c>
      <c r="C78" s="26" t="s">
        <v>38</v>
      </c>
      <c r="D78" s="92">
        <f>'[1]Приложение (7)9 СТС'!R75</f>
        <v>3235.7654003923672</v>
      </c>
      <c r="E78" s="92">
        <f>'[1]Приложение (7)9 СТС'!S75</f>
        <v>3235.7654003923672</v>
      </c>
      <c r="F78" s="92" t="str">
        <f>'[1]Приложение (7)9 СТС'!T75</f>
        <v>-</v>
      </c>
      <c r="G78" s="93" t="str">
        <f>'[1]Приложение (7)9 СТС'!U75</f>
        <v>-</v>
      </c>
      <c r="H78" s="94" t="s">
        <v>59</v>
      </c>
      <c r="I78" s="92" t="s">
        <v>59</v>
      </c>
      <c r="J78" s="92" t="s">
        <v>59</v>
      </c>
      <c r="K78" s="92" t="s">
        <v>59</v>
      </c>
      <c r="L78" s="51"/>
    </row>
    <row r="79" spans="1:23" ht="33.75" customHeight="1" x14ac:dyDescent="0.2">
      <c r="A79" s="241"/>
      <c r="B79" s="91" t="s">
        <v>86</v>
      </c>
      <c r="C79" s="26" t="s">
        <v>38</v>
      </c>
      <c r="D79" s="92">
        <f>'[1]Приложение (7)9 СТС'!R76</f>
        <v>3235.7654003923672</v>
      </c>
      <c r="E79" s="92">
        <f>'[1]Приложение (7)9 СТС'!S76</f>
        <v>3235.7654003923672</v>
      </c>
      <c r="F79" s="92" t="str">
        <f>'[1]Приложение (7)9 СТС'!T76</f>
        <v>-</v>
      </c>
      <c r="G79" s="93" t="str">
        <f>'[1]Приложение (7)9 СТС'!U76</f>
        <v>-</v>
      </c>
      <c r="H79" s="94" t="s">
        <v>59</v>
      </c>
      <c r="I79" s="92" t="s">
        <v>59</v>
      </c>
      <c r="J79" s="92" t="s">
        <v>59</v>
      </c>
      <c r="K79" s="92" t="s">
        <v>59</v>
      </c>
      <c r="L79" s="51"/>
    </row>
    <row r="80" spans="1:23" ht="32.25" customHeight="1" x14ac:dyDescent="0.2">
      <c r="A80" s="241"/>
      <c r="B80" s="91" t="s">
        <v>87</v>
      </c>
      <c r="C80" s="26" t="s">
        <v>38</v>
      </c>
      <c r="D80" s="92" t="str">
        <f>'[1]Приложение (7)9 СТС'!R77</f>
        <v>-</v>
      </c>
      <c r="E80" s="92" t="str">
        <f>'[1]Приложение (7)9 СТС'!S77</f>
        <v>-</v>
      </c>
      <c r="F80" s="92">
        <f>'[1]Приложение (7)9 СТС'!T77</f>
        <v>2686.1786048689146</v>
      </c>
      <c r="G80" s="93">
        <f>'[1]Приложение (7)9 СТС'!U77</f>
        <v>2686.1786048689146</v>
      </c>
      <c r="H80" s="94" t="s">
        <v>59</v>
      </c>
      <c r="I80" s="92" t="s">
        <v>59</v>
      </c>
      <c r="J80" s="92" t="s">
        <v>59</v>
      </c>
      <c r="K80" s="92" t="s">
        <v>59</v>
      </c>
      <c r="L80" s="51"/>
    </row>
    <row r="81" spans="1:12" ht="32.25" customHeight="1" x14ac:dyDescent="0.2">
      <c r="A81" s="241"/>
      <c r="B81" s="91" t="s">
        <v>88</v>
      </c>
      <c r="C81" s="26" t="s">
        <v>38</v>
      </c>
      <c r="D81" s="92" t="str">
        <f>'[1]Приложение (7)9 СТС'!R78</f>
        <v>-</v>
      </c>
      <c r="E81" s="92" t="str">
        <f>'[1]Приложение (7)9 СТС'!S78</f>
        <v>-</v>
      </c>
      <c r="F81" s="92">
        <f>'[1]Приложение (7)9 СТС'!T78</f>
        <v>2686.1786048689146</v>
      </c>
      <c r="G81" s="93">
        <f>'[1]Приложение (7)9 СТС'!U78</f>
        <v>2686.1786048689146</v>
      </c>
      <c r="H81" s="94" t="s">
        <v>59</v>
      </c>
      <c r="I81" s="92" t="s">
        <v>59</v>
      </c>
      <c r="J81" s="92" t="s">
        <v>59</v>
      </c>
      <c r="K81" s="92" t="s">
        <v>59</v>
      </c>
      <c r="L81" s="51"/>
    </row>
    <row r="82" spans="1:12" ht="32.25" customHeight="1" x14ac:dyDescent="0.2">
      <c r="A82" s="241"/>
      <c r="B82" s="91" t="s">
        <v>89</v>
      </c>
      <c r="C82" s="26" t="s">
        <v>38</v>
      </c>
      <c r="D82" s="92" t="str">
        <f>'[1]Приложение (7)9 СТС'!R79</f>
        <v>-</v>
      </c>
      <c r="E82" s="92" t="str">
        <f>'[1]Приложение (7)9 СТС'!S79</f>
        <v>-</v>
      </c>
      <c r="F82" s="92">
        <f>'[1]Приложение (7)9 СТС'!T79</f>
        <v>2686.1786048689146</v>
      </c>
      <c r="G82" s="93">
        <f>'[1]Приложение (7)9 СТС'!U79</f>
        <v>2686.1786048689146</v>
      </c>
      <c r="H82" s="94" t="s">
        <v>59</v>
      </c>
      <c r="I82" s="92" t="s">
        <v>59</v>
      </c>
      <c r="J82" s="92" t="s">
        <v>59</v>
      </c>
      <c r="K82" s="92" t="s">
        <v>59</v>
      </c>
      <c r="L82" s="51"/>
    </row>
    <row r="83" spans="1:12" ht="32.25" customHeight="1" x14ac:dyDescent="0.2">
      <c r="A83" s="242"/>
      <c r="B83" s="91" t="s">
        <v>90</v>
      </c>
      <c r="C83" s="26" t="s">
        <v>38</v>
      </c>
      <c r="D83" s="92" t="str">
        <f>'[1]Приложение (7)9 СТС'!R80</f>
        <v>-</v>
      </c>
      <c r="E83" s="92" t="str">
        <f>'[1]Приложение (7)9 СТС'!S80</f>
        <v>-</v>
      </c>
      <c r="F83" s="92">
        <f>'[1]Приложение (7)9 СТС'!T80</f>
        <v>2686.1786048689146</v>
      </c>
      <c r="G83" s="93">
        <f>'[1]Приложение (7)9 СТС'!U80</f>
        <v>2686.1786048689146</v>
      </c>
      <c r="H83" s="94" t="s">
        <v>59</v>
      </c>
      <c r="I83" s="92" t="s">
        <v>59</v>
      </c>
      <c r="J83" s="92" t="s">
        <v>59</v>
      </c>
      <c r="K83" s="92" t="s">
        <v>59</v>
      </c>
      <c r="L83" s="51"/>
    </row>
    <row r="84" spans="1:12" ht="15" customHeight="1" x14ac:dyDescent="0.2">
      <c r="A84" s="235"/>
      <c r="B84" s="235"/>
      <c r="C84" s="235"/>
      <c r="D84" s="235"/>
      <c r="E84" s="235"/>
      <c r="F84" s="235"/>
      <c r="G84" s="235"/>
    </row>
    <row r="85" spans="1:12" x14ac:dyDescent="0.2">
      <c r="A85" s="236"/>
      <c r="B85" s="236"/>
      <c r="C85" s="236"/>
      <c r="D85" s="236"/>
      <c r="E85" s="236"/>
      <c r="F85" s="236"/>
      <c r="G85" s="236"/>
    </row>
    <row r="86" spans="1:12" ht="37.5" customHeight="1" x14ac:dyDescent="0.25">
      <c r="A86" s="95" t="s">
        <v>91</v>
      </c>
      <c r="B86" s="237" t="s">
        <v>92</v>
      </c>
      <c r="C86" s="237"/>
      <c r="D86" s="237"/>
      <c r="E86" s="237"/>
      <c r="F86" s="237"/>
      <c r="G86" s="237"/>
      <c r="H86" s="237"/>
      <c r="I86" s="238"/>
      <c r="J86" s="238"/>
      <c r="K86" s="238"/>
      <c r="L86" s="96"/>
    </row>
    <row r="87" spans="1:12" ht="52.5" customHeight="1" x14ac:dyDescent="0.25">
      <c r="A87" s="95" t="s">
        <v>93</v>
      </c>
      <c r="B87" s="237" t="s">
        <v>94</v>
      </c>
      <c r="C87" s="237"/>
      <c r="D87" s="237"/>
      <c r="E87" s="237"/>
      <c r="F87" s="237"/>
      <c r="G87" s="237"/>
      <c r="H87" s="237"/>
      <c r="I87" s="239"/>
      <c r="J87" s="239"/>
      <c r="K87" s="239"/>
      <c r="L87" s="97"/>
    </row>
    <row r="88" spans="1:12" ht="34.5" customHeight="1" x14ac:dyDescent="0.25">
      <c r="A88" s="95" t="s">
        <v>95</v>
      </c>
      <c r="B88" s="237" t="s">
        <v>96</v>
      </c>
      <c r="C88" s="237"/>
      <c r="D88" s="237"/>
      <c r="E88" s="237"/>
      <c r="F88" s="237"/>
      <c r="G88" s="237"/>
      <c r="H88" s="237"/>
      <c r="I88" s="239"/>
      <c r="J88" s="239"/>
      <c r="K88" s="239"/>
      <c r="L88" s="97"/>
    </row>
    <row r="89" spans="1:12" x14ac:dyDescent="0.2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</row>
    <row r="90" spans="1:12" x14ac:dyDescent="0.2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</row>
    <row r="91" spans="1:12" x14ac:dyDescent="0.2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</row>
    <row r="92" spans="1:12" x14ac:dyDescent="0.2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</row>
    <row r="93" spans="1:12" x14ac:dyDescent="0.2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</row>
    <row r="94" spans="1:12" x14ac:dyDescent="0.2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</row>
    <row r="95" spans="1:12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1:12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1:12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</sheetData>
  <mergeCells count="37">
    <mergeCell ref="A7:K7"/>
    <mergeCell ref="E1:H1"/>
    <mergeCell ref="F2:H2"/>
    <mergeCell ref="D3:G3"/>
    <mergeCell ref="A5:K5"/>
    <mergeCell ref="A6:K6"/>
    <mergeCell ref="A9:A11"/>
    <mergeCell ref="B9:B11"/>
    <mergeCell ref="C9:C11"/>
    <mergeCell ref="D9:K9"/>
    <mergeCell ref="D10:G10"/>
    <mergeCell ref="H10:K10"/>
    <mergeCell ref="D17:E17"/>
    <mergeCell ref="H17:I17"/>
    <mergeCell ref="B12:K12"/>
    <mergeCell ref="M12:N12"/>
    <mergeCell ref="O12:P12"/>
    <mergeCell ref="D13:E13"/>
    <mergeCell ref="H13:I13"/>
    <mergeCell ref="M13:N13"/>
    <mergeCell ref="D14:E14"/>
    <mergeCell ref="H14:I14"/>
    <mergeCell ref="D15:E15"/>
    <mergeCell ref="H15:I15"/>
    <mergeCell ref="H16:I16"/>
    <mergeCell ref="A84:G85"/>
    <mergeCell ref="B86:K86"/>
    <mergeCell ref="B87:K87"/>
    <mergeCell ref="B88:K88"/>
    <mergeCell ref="A33:A48"/>
    <mergeCell ref="B33:K33"/>
    <mergeCell ref="A49:A71"/>
    <mergeCell ref="B49:K49"/>
    <mergeCell ref="B65:K65"/>
    <mergeCell ref="A72:A83"/>
    <mergeCell ref="B72:K72"/>
    <mergeCell ref="B76:K76"/>
  </mergeCells>
  <printOptions horizontalCentered="1"/>
  <pageMargins left="0" right="0" top="0.31496062992125984" bottom="0.31496062992125984" header="0.31496062992125984" footer="0.31496062992125984"/>
  <pageSetup paperSize="9" scale="49" fitToHeight="2" orientation="portrait" r:id="rId1"/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178"/>
  <sheetViews>
    <sheetView showGridLines="0" view="pageBreakPreview" zoomScale="60" zoomScaleNormal="70" workbookViewId="0">
      <selection activeCell="D9" sqref="D9"/>
    </sheetView>
  </sheetViews>
  <sheetFormatPr defaultRowHeight="12.75" x14ac:dyDescent="0.2"/>
  <cols>
    <col min="1" max="1" width="8.7109375" style="103" customWidth="1"/>
    <col min="2" max="2" width="62.5703125" style="103" customWidth="1"/>
    <col min="3" max="3" width="18" style="103" customWidth="1"/>
    <col min="4" max="4" width="34.85546875" style="103" customWidth="1"/>
    <col min="5" max="5" width="40" style="103" customWidth="1"/>
    <col min="6" max="6" width="35.28515625" style="103" customWidth="1"/>
    <col min="7" max="256" width="9.140625" style="103"/>
    <col min="257" max="257" width="6.5703125" style="103" customWidth="1"/>
    <col min="258" max="258" width="62.5703125" style="103" customWidth="1"/>
    <col min="259" max="259" width="18" style="103" customWidth="1"/>
    <col min="260" max="260" width="34.85546875" style="103" customWidth="1"/>
    <col min="261" max="261" width="40" style="103" customWidth="1"/>
    <col min="262" max="262" width="35.28515625" style="103" customWidth="1"/>
    <col min="263" max="512" width="9.140625" style="103"/>
    <col min="513" max="513" width="6.5703125" style="103" customWidth="1"/>
    <col min="514" max="514" width="62.5703125" style="103" customWidth="1"/>
    <col min="515" max="515" width="18" style="103" customWidth="1"/>
    <col min="516" max="516" width="34.85546875" style="103" customWidth="1"/>
    <col min="517" max="517" width="40" style="103" customWidth="1"/>
    <col min="518" max="518" width="35.28515625" style="103" customWidth="1"/>
    <col min="519" max="768" width="9.140625" style="103"/>
    <col min="769" max="769" width="6.5703125" style="103" customWidth="1"/>
    <col min="770" max="770" width="62.5703125" style="103" customWidth="1"/>
    <col min="771" max="771" width="18" style="103" customWidth="1"/>
    <col min="772" max="772" width="34.85546875" style="103" customWidth="1"/>
    <col min="773" max="773" width="40" style="103" customWidth="1"/>
    <col min="774" max="774" width="35.28515625" style="103" customWidth="1"/>
    <col min="775" max="1024" width="9.140625" style="103"/>
    <col min="1025" max="1025" width="6.5703125" style="103" customWidth="1"/>
    <col min="1026" max="1026" width="62.5703125" style="103" customWidth="1"/>
    <col min="1027" max="1027" width="18" style="103" customWidth="1"/>
    <col min="1028" max="1028" width="34.85546875" style="103" customWidth="1"/>
    <col min="1029" max="1029" width="40" style="103" customWidth="1"/>
    <col min="1030" max="1030" width="35.28515625" style="103" customWidth="1"/>
    <col min="1031" max="1280" width="9.140625" style="103"/>
    <col min="1281" max="1281" width="6.5703125" style="103" customWidth="1"/>
    <col min="1282" max="1282" width="62.5703125" style="103" customWidth="1"/>
    <col min="1283" max="1283" width="18" style="103" customWidth="1"/>
    <col min="1284" max="1284" width="34.85546875" style="103" customWidth="1"/>
    <col min="1285" max="1285" width="40" style="103" customWidth="1"/>
    <col min="1286" max="1286" width="35.28515625" style="103" customWidth="1"/>
    <col min="1287" max="1536" width="9.140625" style="103"/>
    <col min="1537" max="1537" width="6.5703125" style="103" customWidth="1"/>
    <col min="1538" max="1538" width="62.5703125" style="103" customWidth="1"/>
    <col min="1539" max="1539" width="18" style="103" customWidth="1"/>
    <col min="1540" max="1540" width="34.85546875" style="103" customWidth="1"/>
    <col min="1541" max="1541" width="40" style="103" customWidth="1"/>
    <col min="1542" max="1542" width="35.28515625" style="103" customWidth="1"/>
    <col min="1543" max="1792" width="9.140625" style="103"/>
    <col min="1793" max="1793" width="6.5703125" style="103" customWidth="1"/>
    <col min="1794" max="1794" width="62.5703125" style="103" customWidth="1"/>
    <col min="1795" max="1795" width="18" style="103" customWidth="1"/>
    <col min="1796" max="1796" width="34.85546875" style="103" customWidth="1"/>
    <col min="1797" max="1797" width="40" style="103" customWidth="1"/>
    <col min="1798" max="1798" width="35.28515625" style="103" customWidth="1"/>
    <col min="1799" max="2048" width="9.140625" style="103"/>
    <col min="2049" max="2049" width="6.5703125" style="103" customWidth="1"/>
    <col min="2050" max="2050" width="62.5703125" style="103" customWidth="1"/>
    <col min="2051" max="2051" width="18" style="103" customWidth="1"/>
    <col min="2052" max="2052" width="34.85546875" style="103" customWidth="1"/>
    <col min="2053" max="2053" width="40" style="103" customWidth="1"/>
    <col min="2054" max="2054" width="35.28515625" style="103" customWidth="1"/>
    <col min="2055" max="2304" width="9.140625" style="103"/>
    <col min="2305" max="2305" width="6.5703125" style="103" customWidth="1"/>
    <col min="2306" max="2306" width="62.5703125" style="103" customWidth="1"/>
    <col min="2307" max="2307" width="18" style="103" customWidth="1"/>
    <col min="2308" max="2308" width="34.85546875" style="103" customWidth="1"/>
    <col min="2309" max="2309" width="40" style="103" customWidth="1"/>
    <col min="2310" max="2310" width="35.28515625" style="103" customWidth="1"/>
    <col min="2311" max="2560" width="9.140625" style="103"/>
    <col min="2561" max="2561" width="6.5703125" style="103" customWidth="1"/>
    <col min="2562" max="2562" width="62.5703125" style="103" customWidth="1"/>
    <col min="2563" max="2563" width="18" style="103" customWidth="1"/>
    <col min="2564" max="2564" width="34.85546875" style="103" customWidth="1"/>
    <col min="2565" max="2565" width="40" style="103" customWidth="1"/>
    <col min="2566" max="2566" width="35.28515625" style="103" customWidth="1"/>
    <col min="2567" max="2816" width="9.140625" style="103"/>
    <col min="2817" max="2817" width="6.5703125" style="103" customWidth="1"/>
    <col min="2818" max="2818" width="62.5703125" style="103" customWidth="1"/>
    <col min="2819" max="2819" width="18" style="103" customWidth="1"/>
    <col min="2820" max="2820" width="34.85546875" style="103" customWidth="1"/>
    <col min="2821" max="2821" width="40" style="103" customWidth="1"/>
    <col min="2822" max="2822" width="35.28515625" style="103" customWidth="1"/>
    <col min="2823" max="3072" width="9.140625" style="103"/>
    <col min="3073" max="3073" width="6.5703125" style="103" customWidth="1"/>
    <col min="3074" max="3074" width="62.5703125" style="103" customWidth="1"/>
    <col min="3075" max="3075" width="18" style="103" customWidth="1"/>
    <col min="3076" max="3076" width="34.85546875" style="103" customWidth="1"/>
    <col min="3077" max="3077" width="40" style="103" customWidth="1"/>
    <col min="3078" max="3078" width="35.28515625" style="103" customWidth="1"/>
    <col min="3079" max="3328" width="9.140625" style="103"/>
    <col min="3329" max="3329" width="6.5703125" style="103" customWidth="1"/>
    <col min="3330" max="3330" width="62.5703125" style="103" customWidth="1"/>
    <col min="3331" max="3331" width="18" style="103" customWidth="1"/>
    <col min="3332" max="3332" width="34.85546875" style="103" customWidth="1"/>
    <col min="3333" max="3333" width="40" style="103" customWidth="1"/>
    <col min="3334" max="3334" width="35.28515625" style="103" customWidth="1"/>
    <col min="3335" max="3584" width="9.140625" style="103"/>
    <col min="3585" max="3585" width="6.5703125" style="103" customWidth="1"/>
    <col min="3586" max="3586" width="62.5703125" style="103" customWidth="1"/>
    <col min="3587" max="3587" width="18" style="103" customWidth="1"/>
    <col min="3588" max="3588" width="34.85546875" style="103" customWidth="1"/>
    <col min="3589" max="3589" width="40" style="103" customWidth="1"/>
    <col min="3590" max="3590" width="35.28515625" style="103" customWidth="1"/>
    <col min="3591" max="3840" width="9.140625" style="103"/>
    <col min="3841" max="3841" width="6.5703125" style="103" customWidth="1"/>
    <col min="3842" max="3842" width="62.5703125" style="103" customWidth="1"/>
    <col min="3843" max="3843" width="18" style="103" customWidth="1"/>
    <col min="3844" max="3844" width="34.85546875" style="103" customWidth="1"/>
    <col min="3845" max="3845" width="40" style="103" customWidth="1"/>
    <col min="3846" max="3846" width="35.28515625" style="103" customWidth="1"/>
    <col min="3847" max="4096" width="9.140625" style="103"/>
    <col min="4097" max="4097" width="6.5703125" style="103" customWidth="1"/>
    <col min="4098" max="4098" width="62.5703125" style="103" customWidth="1"/>
    <col min="4099" max="4099" width="18" style="103" customWidth="1"/>
    <col min="4100" max="4100" width="34.85546875" style="103" customWidth="1"/>
    <col min="4101" max="4101" width="40" style="103" customWidth="1"/>
    <col min="4102" max="4102" width="35.28515625" style="103" customWidth="1"/>
    <col min="4103" max="4352" width="9.140625" style="103"/>
    <col min="4353" max="4353" width="6.5703125" style="103" customWidth="1"/>
    <col min="4354" max="4354" width="62.5703125" style="103" customWidth="1"/>
    <col min="4355" max="4355" width="18" style="103" customWidth="1"/>
    <col min="4356" max="4356" width="34.85546875" style="103" customWidth="1"/>
    <col min="4357" max="4357" width="40" style="103" customWidth="1"/>
    <col min="4358" max="4358" width="35.28515625" style="103" customWidth="1"/>
    <col min="4359" max="4608" width="9.140625" style="103"/>
    <col min="4609" max="4609" width="6.5703125" style="103" customWidth="1"/>
    <col min="4610" max="4610" width="62.5703125" style="103" customWidth="1"/>
    <col min="4611" max="4611" width="18" style="103" customWidth="1"/>
    <col min="4612" max="4612" width="34.85546875" style="103" customWidth="1"/>
    <col min="4613" max="4613" width="40" style="103" customWidth="1"/>
    <col min="4614" max="4614" width="35.28515625" style="103" customWidth="1"/>
    <col min="4615" max="4864" width="9.140625" style="103"/>
    <col min="4865" max="4865" width="6.5703125" style="103" customWidth="1"/>
    <col min="4866" max="4866" width="62.5703125" style="103" customWidth="1"/>
    <col min="4867" max="4867" width="18" style="103" customWidth="1"/>
    <col min="4868" max="4868" width="34.85546875" style="103" customWidth="1"/>
    <col min="4869" max="4869" width="40" style="103" customWidth="1"/>
    <col min="4870" max="4870" width="35.28515625" style="103" customWidth="1"/>
    <col min="4871" max="5120" width="9.140625" style="103"/>
    <col min="5121" max="5121" width="6.5703125" style="103" customWidth="1"/>
    <col min="5122" max="5122" width="62.5703125" style="103" customWidth="1"/>
    <col min="5123" max="5123" width="18" style="103" customWidth="1"/>
    <col min="5124" max="5124" width="34.85546875" style="103" customWidth="1"/>
    <col min="5125" max="5125" width="40" style="103" customWidth="1"/>
    <col min="5126" max="5126" width="35.28515625" style="103" customWidth="1"/>
    <col min="5127" max="5376" width="9.140625" style="103"/>
    <col min="5377" max="5377" width="6.5703125" style="103" customWidth="1"/>
    <col min="5378" max="5378" width="62.5703125" style="103" customWidth="1"/>
    <col min="5379" max="5379" width="18" style="103" customWidth="1"/>
    <col min="5380" max="5380" width="34.85546875" style="103" customWidth="1"/>
    <col min="5381" max="5381" width="40" style="103" customWidth="1"/>
    <col min="5382" max="5382" width="35.28515625" style="103" customWidth="1"/>
    <col min="5383" max="5632" width="9.140625" style="103"/>
    <col min="5633" max="5633" width="6.5703125" style="103" customWidth="1"/>
    <col min="5634" max="5634" width="62.5703125" style="103" customWidth="1"/>
    <col min="5635" max="5635" width="18" style="103" customWidth="1"/>
    <col min="5636" max="5636" width="34.85546875" style="103" customWidth="1"/>
    <col min="5637" max="5637" width="40" style="103" customWidth="1"/>
    <col min="5638" max="5638" width="35.28515625" style="103" customWidth="1"/>
    <col min="5639" max="5888" width="9.140625" style="103"/>
    <col min="5889" max="5889" width="6.5703125" style="103" customWidth="1"/>
    <col min="5890" max="5890" width="62.5703125" style="103" customWidth="1"/>
    <col min="5891" max="5891" width="18" style="103" customWidth="1"/>
    <col min="5892" max="5892" width="34.85546875" style="103" customWidth="1"/>
    <col min="5893" max="5893" width="40" style="103" customWidth="1"/>
    <col min="5894" max="5894" width="35.28515625" style="103" customWidth="1"/>
    <col min="5895" max="6144" width="9.140625" style="103"/>
    <col min="6145" max="6145" width="6.5703125" style="103" customWidth="1"/>
    <col min="6146" max="6146" width="62.5703125" style="103" customWidth="1"/>
    <col min="6147" max="6147" width="18" style="103" customWidth="1"/>
    <col min="6148" max="6148" width="34.85546875" style="103" customWidth="1"/>
    <col min="6149" max="6149" width="40" style="103" customWidth="1"/>
    <col min="6150" max="6150" width="35.28515625" style="103" customWidth="1"/>
    <col min="6151" max="6400" width="9.140625" style="103"/>
    <col min="6401" max="6401" width="6.5703125" style="103" customWidth="1"/>
    <col min="6402" max="6402" width="62.5703125" style="103" customWidth="1"/>
    <col min="6403" max="6403" width="18" style="103" customWidth="1"/>
    <col min="6404" max="6404" width="34.85546875" style="103" customWidth="1"/>
    <col min="6405" max="6405" width="40" style="103" customWidth="1"/>
    <col min="6406" max="6406" width="35.28515625" style="103" customWidth="1"/>
    <col min="6407" max="6656" width="9.140625" style="103"/>
    <col min="6657" max="6657" width="6.5703125" style="103" customWidth="1"/>
    <col min="6658" max="6658" width="62.5703125" style="103" customWidth="1"/>
    <col min="6659" max="6659" width="18" style="103" customWidth="1"/>
    <col min="6660" max="6660" width="34.85546875" style="103" customWidth="1"/>
    <col min="6661" max="6661" width="40" style="103" customWidth="1"/>
    <col min="6662" max="6662" width="35.28515625" style="103" customWidth="1"/>
    <col min="6663" max="6912" width="9.140625" style="103"/>
    <col min="6913" max="6913" width="6.5703125" style="103" customWidth="1"/>
    <col min="6914" max="6914" width="62.5703125" style="103" customWidth="1"/>
    <col min="6915" max="6915" width="18" style="103" customWidth="1"/>
    <col min="6916" max="6916" width="34.85546875" style="103" customWidth="1"/>
    <col min="6917" max="6917" width="40" style="103" customWidth="1"/>
    <col min="6918" max="6918" width="35.28515625" style="103" customWidth="1"/>
    <col min="6919" max="7168" width="9.140625" style="103"/>
    <col min="7169" max="7169" width="6.5703125" style="103" customWidth="1"/>
    <col min="7170" max="7170" width="62.5703125" style="103" customWidth="1"/>
    <col min="7171" max="7171" width="18" style="103" customWidth="1"/>
    <col min="7172" max="7172" width="34.85546875" style="103" customWidth="1"/>
    <col min="7173" max="7173" width="40" style="103" customWidth="1"/>
    <col min="7174" max="7174" width="35.28515625" style="103" customWidth="1"/>
    <col min="7175" max="7424" width="9.140625" style="103"/>
    <col min="7425" max="7425" width="6.5703125" style="103" customWidth="1"/>
    <col min="7426" max="7426" width="62.5703125" style="103" customWidth="1"/>
    <col min="7427" max="7427" width="18" style="103" customWidth="1"/>
    <col min="7428" max="7428" width="34.85546875" style="103" customWidth="1"/>
    <col min="7429" max="7429" width="40" style="103" customWidth="1"/>
    <col min="7430" max="7430" width="35.28515625" style="103" customWidth="1"/>
    <col min="7431" max="7680" width="9.140625" style="103"/>
    <col min="7681" max="7681" width="6.5703125" style="103" customWidth="1"/>
    <col min="7682" max="7682" width="62.5703125" style="103" customWidth="1"/>
    <col min="7683" max="7683" width="18" style="103" customWidth="1"/>
    <col min="7684" max="7684" width="34.85546875" style="103" customWidth="1"/>
    <col min="7685" max="7685" width="40" style="103" customWidth="1"/>
    <col min="7686" max="7686" width="35.28515625" style="103" customWidth="1"/>
    <col min="7687" max="7936" width="9.140625" style="103"/>
    <col min="7937" max="7937" width="6.5703125" style="103" customWidth="1"/>
    <col min="7938" max="7938" width="62.5703125" style="103" customWidth="1"/>
    <col min="7939" max="7939" width="18" style="103" customWidth="1"/>
    <col min="7940" max="7940" width="34.85546875" style="103" customWidth="1"/>
    <col min="7941" max="7941" width="40" style="103" customWidth="1"/>
    <col min="7942" max="7942" width="35.28515625" style="103" customWidth="1"/>
    <col min="7943" max="8192" width="9.140625" style="103"/>
    <col min="8193" max="8193" width="6.5703125" style="103" customWidth="1"/>
    <col min="8194" max="8194" width="62.5703125" style="103" customWidth="1"/>
    <col min="8195" max="8195" width="18" style="103" customWidth="1"/>
    <col min="8196" max="8196" width="34.85546875" style="103" customWidth="1"/>
    <col min="8197" max="8197" width="40" style="103" customWidth="1"/>
    <col min="8198" max="8198" width="35.28515625" style="103" customWidth="1"/>
    <col min="8199" max="8448" width="9.140625" style="103"/>
    <col min="8449" max="8449" width="6.5703125" style="103" customWidth="1"/>
    <col min="8450" max="8450" width="62.5703125" style="103" customWidth="1"/>
    <col min="8451" max="8451" width="18" style="103" customWidth="1"/>
    <col min="8452" max="8452" width="34.85546875" style="103" customWidth="1"/>
    <col min="8453" max="8453" width="40" style="103" customWidth="1"/>
    <col min="8454" max="8454" width="35.28515625" style="103" customWidth="1"/>
    <col min="8455" max="8704" width="9.140625" style="103"/>
    <col min="8705" max="8705" width="6.5703125" style="103" customWidth="1"/>
    <col min="8706" max="8706" width="62.5703125" style="103" customWidth="1"/>
    <col min="8707" max="8707" width="18" style="103" customWidth="1"/>
    <col min="8708" max="8708" width="34.85546875" style="103" customWidth="1"/>
    <col min="8709" max="8709" width="40" style="103" customWidth="1"/>
    <col min="8710" max="8710" width="35.28515625" style="103" customWidth="1"/>
    <col min="8711" max="8960" width="9.140625" style="103"/>
    <col min="8961" max="8961" width="6.5703125" style="103" customWidth="1"/>
    <col min="8962" max="8962" width="62.5703125" style="103" customWidth="1"/>
    <col min="8963" max="8963" width="18" style="103" customWidth="1"/>
    <col min="8964" max="8964" width="34.85546875" style="103" customWidth="1"/>
    <col min="8965" max="8965" width="40" style="103" customWidth="1"/>
    <col min="8966" max="8966" width="35.28515625" style="103" customWidth="1"/>
    <col min="8967" max="9216" width="9.140625" style="103"/>
    <col min="9217" max="9217" width="6.5703125" style="103" customWidth="1"/>
    <col min="9218" max="9218" width="62.5703125" style="103" customWidth="1"/>
    <col min="9219" max="9219" width="18" style="103" customWidth="1"/>
    <col min="9220" max="9220" width="34.85546875" style="103" customWidth="1"/>
    <col min="9221" max="9221" width="40" style="103" customWidth="1"/>
    <col min="9222" max="9222" width="35.28515625" style="103" customWidth="1"/>
    <col min="9223" max="9472" width="9.140625" style="103"/>
    <col min="9473" max="9473" width="6.5703125" style="103" customWidth="1"/>
    <col min="9474" max="9474" width="62.5703125" style="103" customWidth="1"/>
    <col min="9475" max="9475" width="18" style="103" customWidth="1"/>
    <col min="9476" max="9476" width="34.85546875" style="103" customWidth="1"/>
    <col min="9477" max="9477" width="40" style="103" customWidth="1"/>
    <col min="9478" max="9478" width="35.28515625" style="103" customWidth="1"/>
    <col min="9479" max="9728" width="9.140625" style="103"/>
    <col min="9729" max="9729" width="6.5703125" style="103" customWidth="1"/>
    <col min="9730" max="9730" width="62.5703125" style="103" customWidth="1"/>
    <col min="9731" max="9731" width="18" style="103" customWidth="1"/>
    <col min="9732" max="9732" width="34.85546875" style="103" customWidth="1"/>
    <col min="9733" max="9733" width="40" style="103" customWidth="1"/>
    <col min="9734" max="9734" width="35.28515625" style="103" customWidth="1"/>
    <col min="9735" max="9984" width="9.140625" style="103"/>
    <col min="9985" max="9985" width="6.5703125" style="103" customWidth="1"/>
    <col min="9986" max="9986" width="62.5703125" style="103" customWidth="1"/>
    <col min="9987" max="9987" width="18" style="103" customWidth="1"/>
    <col min="9988" max="9988" width="34.85546875" style="103" customWidth="1"/>
    <col min="9989" max="9989" width="40" style="103" customWidth="1"/>
    <col min="9990" max="9990" width="35.28515625" style="103" customWidth="1"/>
    <col min="9991" max="10240" width="9.140625" style="103"/>
    <col min="10241" max="10241" width="6.5703125" style="103" customWidth="1"/>
    <col min="10242" max="10242" width="62.5703125" style="103" customWidth="1"/>
    <col min="10243" max="10243" width="18" style="103" customWidth="1"/>
    <col min="10244" max="10244" width="34.85546875" style="103" customWidth="1"/>
    <col min="10245" max="10245" width="40" style="103" customWidth="1"/>
    <col min="10246" max="10246" width="35.28515625" style="103" customWidth="1"/>
    <col min="10247" max="10496" width="9.140625" style="103"/>
    <col min="10497" max="10497" width="6.5703125" style="103" customWidth="1"/>
    <col min="10498" max="10498" width="62.5703125" style="103" customWidth="1"/>
    <col min="10499" max="10499" width="18" style="103" customWidth="1"/>
    <col min="10500" max="10500" width="34.85546875" style="103" customWidth="1"/>
    <col min="10501" max="10501" width="40" style="103" customWidth="1"/>
    <col min="10502" max="10502" width="35.28515625" style="103" customWidth="1"/>
    <col min="10503" max="10752" width="9.140625" style="103"/>
    <col min="10753" max="10753" width="6.5703125" style="103" customWidth="1"/>
    <col min="10754" max="10754" width="62.5703125" style="103" customWidth="1"/>
    <col min="10755" max="10755" width="18" style="103" customWidth="1"/>
    <col min="10756" max="10756" width="34.85546875" style="103" customWidth="1"/>
    <col min="10757" max="10757" width="40" style="103" customWidth="1"/>
    <col min="10758" max="10758" width="35.28515625" style="103" customWidth="1"/>
    <col min="10759" max="11008" width="9.140625" style="103"/>
    <col min="11009" max="11009" width="6.5703125" style="103" customWidth="1"/>
    <col min="11010" max="11010" width="62.5703125" style="103" customWidth="1"/>
    <col min="11011" max="11011" width="18" style="103" customWidth="1"/>
    <col min="11012" max="11012" width="34.85546875" style="103" customWidth="1"/>
    <col min="11013" max="11013" width="40" style="103" customWidth="1"/>
    <col min="11014" max="11014" width="35.28515625" style="103" customWidth="1"/>
    <col min="11015" max="11264" width="9.140625" style="103"/>
    <col min="11265" max="11265" width="6.5703125" style="103" customWidth="1"/>
    <col min="11266" max="11266" width="62.5703125" style="103" customWidth="1"/>
    <col min="11267" max="11267" width="18" style="103" customWidth="1"/>
    <col min="11268" max="11268" width="34.85546875" style="103" customWidth="1"/>
    <col min="11269" max="11269" width="40" style="103" customWidth="1"/>
    <col min="11270" max="11270" width="35.28515625" style="103" customWidth="1"/>
    <col min="11271" max="11520" width="9.140625" style="103"/>
    <col min="11521" max="11521" width="6.5703125" style="103" customWidth="1"/>
    <col min="11522" max="11522" width="62.5703125" style="103" customWidth="1"/>
    <col min="11523" max="11523" width="18" style="103" customWidth="1"/>
    <col min="11524" max="11524" width="34.85546875" style="103" customWidth="1"/>
    <col min="11525" max="11525" width="40" style="103" customWidth="1"/>
    <col min="11526" max="11526" width="35.28515625" style="103" customWidth="1"/>
    <col min="11527" max="11776" width="9.140625" style="103"/>
    <col min="11777" max="11777" width="6.5703125" style="103" customWidth="1"/>
    <col min="11778" max="11778" width="62.5703125" style="103" customWidth="1"/>
    <col min="11779" max="11779" width="18" style="103" customWidth="1"/>
    <col min="11780" max="11780" width="34.85546875" style="103" customWidth="1"/>
    <col min="11781" max="11781" width="40" style="103" customWidth="1"/>
    <col min="11782" max="11782" width="35.28515625" style="103" customWidth="1"/>
    <col min="11783" max="12032" width="9.140625" style="103"/>
    <col min="12033" max="12033" width="6.5703125" style="103" customWidth="1"/>
    <col min="12034" max="12034" width="62.5703125" style="103" customWidth="1"/>
    <col min="12035" max="12035" width="18" style="103" customWidth="1"/>
    <col min="12036" max="12036" width="34.85546875" style="103" customWidth="1"/>
    <col min="12037" max="12037" width="40" style="103" customWidth="1"/>
    <col min="12038" max="12038" width="35.28515625" style="103" customWidth="1"/>
    <col min="12039" max="12288" width="9.140625" style="103"/>
    <col min="12289" max="12289" width="6.5703125" style="103" customWidth="1"/>
    <col min="12290" max="12290" width="62.5703125" style="103" customWidth="1"/>
    <col min="12291" max="12291" width="18" style="103" customWidth="1"/>
    <col min="12292" max="12292" width="34.85546875" style="103" customWidth="1"/>
    <col min="12293" max="12293" width="40" style="103" customWidth="1"/>
    <col min="12294" max="12294" width="35.28515625" style="103" customWidth="1"/>
    <col min="12295" max="12544" width="9.140625" style="103"/>
    <col min="12545" max="12545" width="6.5703125" style="103" customWidth="1"/>
    <col min="12546" max="12546" width="62.5703125" style="103" customWidth="1"/>
    <col min="12547" max="12547" width="18" style="103" customWidth="1"/>
    <col min="12548" max="12548" width="34.85546875" style="103" customWidth="1"/>
    <col min="12549" max="12549" width="40" style="103" customWidth="1"/>
    <col min="12550" max="12550" width="35.28515625" style="103" customWidth="1"/>
    <col min="12551" max="12800" width="9.140625" style="103"/>
    <col min="12801" max="12801" width="6.5703125" style="103" customWidth="1"/>
    <col min="12802" max="12802" width="62.5703125" style="103" customWidth="1"/>
    <col min="12803" max="12803" width="18" style="103" customWidth="1"/>
    <col min="12804" max="12804" width="34.85546875" style="103" customWidth="1"/>
    <col min="12805" max="12805" width="40" style="103" customWidth="1"/>
    <col min="12806" max="12806" width="35.28515625" style="103" customWidth="1"/>
    <col min="12807" max="13056" width="9.140625" style="103"/>
    <col min="13057" max="13057" width="6.5703125" style="103" customWidth="1"/>
    <col min="13058" max="13058" width="62.5703125" style="103" customWidth="1"/>
    <col min="13059" max="13059" width="18" style="103" customWidth="1"/>
    <col min="13060" max="13060" width="34.85546875" style="103" customWidth="1"/>
    <col min="13061" max="13061" width="40" style="103" customWidth="1"/>
    <col min="13062" max="13062" width="35.28515625" style="103" customWidth="1"/>
    <col min="13063" max="13312" width="9.140625" style="103"/>
    <col min="13313" max="13313" width="6.5703125" style="103" customWidth="1"/>
    <col min="13314" max="13314" width="62.5703125" style="103" customWidth="1"/>
    <col min="13315" max="13315" width="18" style="103" customWidth="1"/>
    <col min="13316" max="13316" width="34.85546875" style="103" customWidth="1"/>
    <col min="13317" max="13317" width="40" style="103" customWidth="1"/>
    <col min="13318" max="13318" width="35.28515625" style="103" customWidth="1"/>
    <col min="13319" max="13568" width="9.140625" style="103"/>
    <col min="13569" max="13569" width="6.5703125" style="103" customWidth="1"/>
    <col min="13570" max="13570" width="62.5703125" style="103" customWidth="1"/>
    <col min="13571" max="13571" width="18" style="103" customWidth="1"/>
    <col min="13572" max="13572" width="34.85546875" style="103" customWidth="1"/>
    <col min="13573" max="13573" width="40" style="103" customWidth="1"/>
    <col min="13574" max="13574" width="35.28515625" style="103" customWidth="1"/>
    <col min="13575" max="13824" width="9.140625" style="103"/>
    <col min="13825" max="13825" width="6.5703125" style="103" customWidth="1"/>
    <col min="13826" max="13826" width="62.5703125" style="103" customWidth="1"/>
    <col min="13827" max="13827" width="18" style="103" customWidth="1"/>
    <col min="13828" max="13828" width="34.85546875" style="103" customWidth="1"/>
    <col min="13829" max="13829" width="40" style="103" customWidth="1"/>
    <col min="13830" max="13830" width="35.28515625" style="103" customWidth="1"/>
    <col min="13831" max="14080" width="9.140625" style="103"/>
    <col min="14081" max="14081" width="6.5703125" style="103" customWidth="1"/>
    <col min="14082" max="14082" width="62.5703125" style="103" customWidth="1"/>
    <col min="14083" max="14083" width="18" style="103" customWidth="1"/>
    <col min="14084" max="14084" width="34.85546875" style="103" customWidth="1"/>
    <col min="14085" max="14085" width="40" style="103" customWidth="1"/>
    <col min="14086" max="14086" width="35.28515625" style="103" customWidth="1"/>
    <col min="14087" max="14336" width="9.140625" style="103"/>
    <col min="14337" max="14337" width="6.5703125" style="103" customWidth="1"/>
    <col min="14338" max="14338" width="62.5703125" style="103" customWidth="1"/>
    <col min="14339" max="14339" width="18" style="103" customWidth="1"/>
    <col min="14340" max="14340" width="34.85546875" style="103" customWidth="1"/>
    <col min="14341" max="14341" width="40" style="103" customWidth="1"/>
    <col min="14342" max="14342" width="35.28515625" style="103" customWidth="1"/>
    <col min="14343" max="14592" width="9.140625" style="103"/>
    <col min="14593" max="14593" width="6.5703125" style="103" customWidth="1"/>
    <col min="14594" max="14594" width="62.5703125" style="103" customWidth="1"/>
    <col min="14595" max="14595" width="18" style="103" customWidth="1"/>
    <col min="14596" max="14596" width="34.85546875" style="103" customWidth="1"/>
    <col min="14597" max="14597" width="40" style="103" customWidth="1"/>
    <col min="14598" max="14598" width="35.28515625" style="103" customWidth="1"/>
    <col min="14599" max="14848" width="9.140625" style="103"/>
    <col min="14849" max="14849" width="6.5703125" style="103" customWidth="1"/>
    <col min="14850" max="14850" width="62.5703125" style="103" customWidth="1"/>
    <col min="14851" max="14851" width="18" style="103" customWidth="1"/>
    <col min="14852" max="14852" width="34.85546875" style="103" customWidth="1"/>
    <col min="14853" max="14853" width="40" style="103" customWidth="1"/>
    <col min="14854" max="14854" width="35.28515625" style="103" customWidth="1"/>
    <col min="14855" max="15104" width="9.140625" style="103"/>
    <col min="15105" max="15105" width="6.5703125" style="103" customWidth="1"/>
    <col min="15106" max="15106" width="62.5703125" style="103" customWidth="1"/>
    <col min="15107" max="15107" width="18" style="103" customWidth="1"/>
    <col min="15108" max="15108" width="34.85546875" style="103" customWidth="1"/>
    <col min="15109" max="15109" width="40" style="103" customWidth="1"/>
    <col min="15110" max="15110" width="35.28515625" style="103" customWidth="1"/>
    <col min="15111" max="15360" width="9.140625" style="103"/>
    <col min="15361" max="15361" width="6.5703125" style="103" customWidth="1"/>
    <col min="15362" max="15362" width="62.5703125" style="103" customWidth="1"/>
    <col min="15363" max="15363" width="18" style="103" customWidth="1"/>
    <col min="15364" max="15364" width="34.85546875" style="103" customWidth="1"/>
    <col min="15365" max="15365" width="40" style="103" customWidth="1"/>
    <col min="15366" max="15366" width="35.28515625" style="103" customWidth="1"/>
    <col min="15367" max="15616" width="9.140625" style="103"/>
    <col min="15617" max="15617" width="6.5703125" style="103" customWidth="1"/>
    <col min="15618" max="15618" width="62.5703125" style="103" customWidth="1"/>
    <col min="15619" max="15619" width="18" style="103" customWidth="1"/>
    <col min="15620" max="15620" width="34.85546875" style="103" customWidth="1"/>
    <col min="15621" max="15621" width="40" style="103" customWidth="1"/>
    <col min="15622" max="15622" width="35.28515625" style="103" customWidth="1"/>
    <col min="15623" max="15872" width="9.140625" style="103"/>
    <col min="15873" max="15873" width="6.5703125" style="103" customWidth="1"/>
    <col min="15874" max="15874" width="62.5703125" style="103" customWidth="1"/>
    <col min="15875" max="15875" width="18" style="103" customWidth="1"/>
    <col min="15876" max="15876" width="34.85546875" style="103" customWidth="1"/>
    <col min="15877" max="15877" width="40" style="103" customWidth="1"/>
    <col min="15878" max="15878" width="35.28515625" style="103" customWidth="1"/>
    <col min="15879" max="16128" width="9.140625" style="103"/>
    <col min="16129" max="16129" width="6.5703125" style="103" customWidth="1"/>
    <col min="16130" max="16130" width="62.5703125" style="103" customWidth="1"/>
    <col min="16131" max="16131" width="18" style="103" customWidth="1"/>
    <col min="16132" max="16132" width="34.85546875" style="103" customWidth="1"/>
    <col min="16133" max="16133" width="40" style="103" customWidth="1"/>
    <col min="16134" max="16134" width="35.28515625" style="103" customWidth="1"/>
    <col min="16135" max="16384" width="9.140625" style="103"/>
  </cols>
  <sheetData>
    <row r="1" spans="1:20" s="9" customFormat="1" ht="15.75" x14ac:dyDescent="0.25">
      <c r="A1" s="99"/>
      <c r="B1" s="100"/>
      <c r="D1" s="263" t="s">
        <v>97</v>
      </c>
      <c r="E1" s="263"/>
      <c r="F1" s="263"/>
      <c r="G1" s="12"/>
    </row>
    <row r="2" spans="1:20" s="9" customFormat="1" ht="28.5" customHeight="1" x14ac:dyDescent="0.25">
      <c r="A2" s="99"/>
      <c r="B2" s="100"/>
      <c r="E2" s="12"/>
      <c r="F2" s="263" t="s">
        <v>1</v>
      </c>
      <c r="G2" s="12"/>
    </row>
    <row r="3" spans="1:20" s="9" customFormat="1" ht="15.75" customHeight="1" x14ac:dyDescent="0.25">
      <c r="A3" s="99"/>
      <c r="B3" s="100"/>
      <c r="D3" s="101"/>
      <c r="E3" s="101"/>
      <c r="F3" s="263"/>
    </row>
    <row r="4" spans="1:20" s="102" customFormat="1" ht="18" x14ac:dyDescent="0.25">
      <c r="C4" s="103"/>
    </row>
    <row r="5" spans="1:20" ht="18.75" customHeight="1" x14ac:dyDescent="0.3">
      <c r="A5" s="268" t="s">
        <v>98</v>
      </c>
      <c r="B5" s="268"/>
      <c r="C5" s="268"/>
      <c r="D5" s="268"/>
      <c r="E5" s="268"/>
      <c r="F5" s="268"/>
      <c r="L5" s="269"/>
      <c r="M5" s="269"/>
      <c r="N5" s="269"/>
      <c r="O5" s="269"/>
      <c r="P5" s="269"/>
      <c r="Q5" s="269"/>
      <c r="R5" s="269"/>
      <c r="S5" s="269"/>
      <c r="T5" s="269"/>
    </row>
    <row r="6" spans="1:20" ht="35.25" customHeight="1" x14ac:dyDescent="0.3">
      <c r="A6" s="268" t="s">
        <v>99</v>
      </c>
      <c r="B6" s="268"/>
      <c r="C6" s="268"/>
      <c r="D6" s="268"/>
      <c r="E6" s="268"/>
      <c r="F6" s="268"/>
      <c r="L6" s="104"/>
      <c r="M6" s="104"/>
      <c r="N6" s="104"/>
      <c r="O6" s="104"/>
      <c r="P6" s="104"/>
      <c r="Q6" s="104"/>
      <c r="R6" s="104"/>
      <c r="S6" s="104"/>
      <c r="T6" s="104"/>
    </row>
    <row r="7" spans="1:20" ht="20.25" x14ac:dyDescent="0.3">
      <c r="A7" s="105"/>
      <c r="B7" s="105"/>
      <c r="C7" s="105"/>
      <c r="D7" s="105"/>
      <c r="F7" s="106"/>
    </row>
    <row r="8" spans="1:20" ht="84" customHeight="1" x14ac:dyDescent="0.3">
      <c r="A8" s="107" t="s">
        <v>100</v>
      </c>
      <c r="B8" s="108" t="s">
        <v>101</v>
      </c>
      <c r="C8" s="107" t="s">
        <v>102</v>
      </c>
      <c r="D8" s="109" t="s">
        <v>103</v>
      </c>
      <c r="E8" s="110" t="s">
        <v>104</v>
      </c>
      <c r="F8" s="111" t="s">
        <v>105</v>
      </c>
      <c r="L8" s="112"/>
    </row>
    <row r="9" spans="1:20" ht="41.25" customHeight="1" x14ac:dyDescent="0.2">
      <c r="A9" s="113"/>
      <c r="B9" s="114" t="s">
        <v>106</v>
      </c>
      <c r="C9" s="113"/>
      <c r="D9" s="115">
        <f>D10+D24+D35+D136+D150+D161</f>
        <v>423305201.23405069</v>
      </c>
      <c r="E9" s="116" t="s">
        <v>59</v>
      </c>
      <c r="F9" s="116" t="s">
        <v>59</v>
      </c>
    </row>
    <row r="10" spans="1:20" ht="38.25" customHeight="1" x14ac:dyDescent="0.2">
      <c r="A10" s="117">
        <v>1</v>
      </c>
      <c r="B10" s="114" t="s">
        <v>107</v>
      </c>
      <c r="C10" s="114"/>
      <c r="D10" s="115">
        <f>SUM(D12:D21)</f>
        <v>6592126.4279088182</v>
      </c>
      <c r="E10" s="115">
        <f>SUM(E12:E21)</f>
        <v>73587.000199999995</v>
      </c>
      <c r="F10" s="118">
        <f t="shared" ref="F10:F34" si="0">D10/E10</f>
        <v>89.582757959860672</v>
      </c>
    </row>
    <row r="11" spans="1:20" ht="18.75" x14ac:dyDescent="0.2">
      <c r="A11" s="117"/>
      <c r="B11" s="114" t="s">
        <v>29</v>
      </c>
      <c r="C11" s="114"/>
      <c r="D11" s="115"/>
      <c r="E11" s="115"/>
      <c r="F11" s="118"/>
    </row>
    <row r="12" spans="1:20" ht="37.5" x14ac:dyDescent="0.2">
      <c r="A12" s="113"/>
      <c r="B12" s="119" t="s">
        <v>108</v>
      </c>
      <c r="C12" s="120"/>
      <c r="D12" s="121">
        <f>'[1]Приложение(2) 6 (кальк)с льгот.'!D13</f>
        <v>4707564.3709778525</v>
      </c>
      <c r="E12" s="121">
        <f>'[1]Приложение(2) 6 (кальк)с льгот.'!E13</f>
        <v>1401.74</v>
      </c>
      <c r="F12" s="116">
        <f t="shared" si="0"/>
        <v>3358.3720026380443</v>
      </c>
    </row>
    <row r="13" spans="1:20" ht="34.5" customHeight="1" x14ac:dyDescent="0.2">
      <c r="A13" s="113"/>
      <c r="B13" s="122" t="s">
        <v>109</v>
      </c>
      <c r="C13" s="120">
        <v>0.4</v>
      </c>
      <c r="D13" s="121">
        <f>'[1]Приложение(2) 6 (кальк)с льгот.'!D14</f>
        <v>226189.27908602284</v>
      </c>
      <c r="E13" s="121">
        <f>'[1]Приложение(2) 6 (кальк)с льгот.'!E14</f>
        <v>1018.36</v>
      </c>
      <c r="F13" s="116">
        <f t="shared" si="0"/>
        <v>222.1113153364457</v>
      </c>
    </row>
    <row r="14" spans="1:20" ht="34.5" customHeight="1" x14ac:dyDescent="0.2">
      <c r="A14" s="113"/>
      <c r="B14" s="122" t="s">
        <v>110</v>
      </c>
      <c r="C14" s="123" t="s">
        <v>111</v>
      </c>
      <c r="D14" s="121">
        <f>'[1]Приложение(2) 6 (кальк)с льгот.'!D15</f>
        <v>204093.3390210098</v>
      </c>
      <c r="E14" s="121">
        <f>'[1]Приложение(2) 6 (кальк)с льгот.'!E15</f>
        <v>1038.76</v>
      </c>
      <c r="F14" s="116">
        <f t="shared" si="0"/>
        <v>196.47785727310429</v>
      </c>
    </row>
    <row r="15" spans="1:20" ht="36.75" customHeight="1" x14ac:dyDescent="0.2">
      <c r="A15" s="113"/>
      <c r="B15" s="122" t="s">
        <v>112</v>
      </c>
      <c r="C15" s="120">
        <v>0.4</v>
      </c>
      <c r="D15" s="121">
        <f>'[1]Приложение(2) 6 (кальк)с льгот.'!D16</f>
        <v>113094.63954301142</v>
      </c>
      <c r="E15" s="121">
        <f>'[1]Приложение(2) 6 (кальк)с льгот.'!E16</f>
        <v>1470.9401999999998</v>
      </c>
      <c r="F15" s="116">
        <f t="shared" si="0"/>
        <v>76.885953312725718</v>
      </c>
    </row>
    <row r="16" spans="1:20" ht="32.25" customHeight="1" x14ac:dyDescent="0.2">
      <c r="A16" s="113"/>
      <c r="B16" s="122" t="s">
        <v>113</v>
      </c>
      <c r="C16" s="123" t="s">
        <v>111</v>
      </c>
      <c r="D16" s="121">
        <f>'[1]Приложение(2) 6 (кальк)с льгот.'!D17</f>
        <v>349874.29546458821</v>
      </c>
      <c r="E16" s="121">
        <f>'[1]Приложение(2) 6 (кальк)с льгот.'!E17</f>
        <v>6609.6</v>
      </c>
      <c r="F16" s="116">
        <f t="shared" si="0"/>
        <v>52.934261598975461</v>
      </c>
    </row>
    <row r="17" spans="1:6" ht="33" customHeight="1" x14ac:dyDescent="0.2">
      <c r="A17" s="124"/>
      <c r="B17" s="119" t="s">
        <v>114</v>
      </c>
      <c r="C17" s="123" t="s">
        <v>111</v>
      </c>
      <c r="D17" s="121">
        <f>'[1]Приложение(2) 6 (кальк)с льгот.'!D18</f>
        <v>991310.50381633337</v>
      </c>
      <c r="E17" s="121">
        <f>'[1]Приложение(2) 6 (кальк)с льгот.'!E18</f>
        <v>62047.6</v>
      </c>
      <c r="F17" s="116">
        <f t="shared" si="0"/>
        <v>15.97661317788816</v>
      </c>
    </row>
    <row r="18" spans="1:6" ht="33" customHeight="1" x14ac:dyDescent="0.2">
      <c r="A18" s="124"/>
      <c r="B18" s="122" t="s">
        <v>113</v>
      </c>
      <c r="C18" s="123" t="s">
        <v>115</v>
      </c>
      <c r="D18" s="121">
        <f>'[1]Приложение(2) 6 (кальк)с льгот.'!D19</f>
        <v>0</v>
      </c>
      <c r="E18" s="121">
        <f>'[1]Приложение(2) 6 (кальк)с льгот.'!E19</f>
        <v>0</v>
      </c>
      <c r="F18" s="116" t="e">
        <f t="shared" si="0"/>
        <v>#DIV/0!</v>
      </c>
    </row>
    <row r="19" spans="1:6" ht="33" customHeight="1" x14ac:dyDescent="0.2">
      <c r="A19" s="124"/>
      <c r="B19" s="119" t="s">
        <v>114</v>
      </c>
      <c r="C19" s="123" t="s">
        <v>115</v>
      </c>
      <c r="D19" s="121">
        <f>'[1]Приложение(2) 6 (кальк)с льгот.'!D20</f>
        <v>0</v>
      </c>
      <c r="E19" s="121">
        <f>'[1]Приложение(2) 6 (кальк)с льгот.'!E20</f>
        <v>0</v>
      </c>
      <c r="F19" s="116" t="e">
        <f t="shared" si="0"/>
        <v>#DIV/0!</v>
      </c>
    </row>
    <row r="20" spans="1:6" ht="33" customHeight="1" x14ac:dyDescent="0.2">
      <c r="A20" s="124"/>
      <c r="B20" s="122" t="s">
        <v>113</v>
      </c>
      <c r="C20" s="123" t="s">
        <v>116</v>
      </c>
      <c r="D20" s="121">
        <f>'[1]Приложение(2) 6 (кальк)с льгот.'!D21</f>
        <v>0</v>
      </c>
      <c r="E20" s="121">
        <f>'[1]Приложение(2) 6 (кальк)с льгот.'!E21</f>
        <v>0</v>
      </c>
      <c r="F20" s="116" t="e">
        <f t="shared" si="0"/>
        <v>#DIV/0!</v>
      </c>
    </row>
    <row r="21" spans="1:6" ht="33" customHeight="1" x14ac:dyDescent="0.2">
      <c r="A21" s="124"/>
      <c r="B21" s="119" t="s">
        <v>114</v>
      </c>
      <c r="C21" s="123" t="s">
        <v>116</v>
      </c>
      <c r="D21" s="121">
        <f>'[1]Приложение(2) 6 (кальк)с льгот.'!D22</f>
        <v>0</v>
      </c>
      <c r="E21" s="121">
        <f>'[1]Приложение(2) 6 (кальк)с льгот.'!E22</f>
        <v>0</v>
      </c>
      <c r="F21" s="116" t="e">
        <f t="shared" si="0"/>
        <v>#DIV/0!</v>
      </c>
    </row>
    <row r="22" spans="1:6" ht="18.75" x14ac:dyDescent="0.2">
      <c r="A22" s="117"/>
      <c r="B22" s="114" t="s">
        <v>30</v>
      </c>
      <c r="C22" s="114"/>
      <c r="D22" s="115"/>
      <c r="E22" s="115"/>
      <c r="F22" s="118"/>
    </row>
    <row r="23" spans="1:6" ht="18.75" x14ac:dyDescent="0.2">
      <c r="A23" s="117"/>
      <c r="B23" s="114" t="s">
        <v>117</v>
      </c>
      <c r="C23" s="114"/>
      <c r="D23" s="115"/>
      <c r="E23" s="115"/>
      <c r="F23" s="118"/>
    </row>
    <row r="24" spans="1:6" ht="50.25" customHeight="1" x14ac:dyDescent="0.2">
      <c r="A24" s="125" t="s">
        <v>118</v>
      </c>
      <c r="B24" s="114" t="s">
        <v>119</v>
      </c>
      <c r="C24" s="114"/>
      <c r="D24" s="121">
        <v>0</v>
      </c>
      <c r="E24" s="121">
        <f>E25+E26+E27+E28+E29+E30+E32+E34</f>
        <v>73587.000199999995</v>
      </c>
      <c r="F24" s="116">
        <f t="shared" si="0"/>
        <v>0</v>
      </c>
    </row>
    <row r="25" spans="1:6" ht="45.75" customHeight="1" x14ac:dyDescent="0.2">
      <c r="A25" s="124"/>
      <c r="B25" s="119" t="s">
        <v>120</v>
      </c>
      <c r="C25" s="119"/>
      <c r="D25" s="121"/>
      <c r="E25" s="121">
        <f t="shared" ref="E25:E34" si="1">E12</f>
        <v>1401.74</v>
      </c>
      <c r="F25" s="116">
        <f t="shared" si="0"/>
        <v>0</v>
      </c>
    </row>
    <row r="26" spans="1:6" ht="33" customHeight="1" x14ac:dyDescent="0.2">
      <c r="A26" s="124"/>
      <c r="B26" s="122" t="s">
        <v>109</v>
      </c>
      <c r="C26" s="120">
        <v>0.4</v>
      </c>
      <c r="D26" s="121"/>
      <c r="E26" s="121">
        <f t="shared" si="1"/>
        <v>1018.36</v>
      </c>
      <c r="F26" s="116">
        <f t="shared" si="0"/>
        <v>0</v>
      </c>
    </row>
    <row r="27" spans="1:6" ht="36" customHeight="1" x14ac:dyDescent="0.2">
      <c r="A27" s="124"/>
      <c r="B27" s="122" t="s">
        <v>110</v>
      </c>
      <c r="C27" s="123" t="s">
        <v>111</v>
      </c>
      <c r="D27" s="121"/>
      <c r="E27" s="121">
        <f t="shared" si="1"/>
        <v>1038.76</v>
      </c>
      <c r="F27" s="116">
        <f t="shared" si="0"/>
        <v>0</v>
      </c>
    </row>
    <row r="28" spans="1:6" ht="39" customHeight="1" x14ac:dyDescent="0.2">
      <c r="A28" s="124"/>
      <c r="B28" s="122" t="s">
        <v>112</v>
      </c>
      <c r="C28" s="120">
        <v>0.4</v>
      </c>
      <c r="D28" s="121"/>
      <c r="E28" s="121">
        <f t="shared" si="1"/>
        <v>1470.9401999999998</v>
      </c>
      <c r="F28" s="116">
        <f t="shared" si="0"/>
        <v>0</v>
      </c>
    </row>
    <row r="29" spans="1:6" ht="36.75" customHeight="1" x14ac:dyDescent="0.2">
      <c r="A29" s="124"/>
      <c r="B29" s="122" t="s">
        <v>113</v>
      </c>
      <c r="C29" s="123" t="s">
        <v>111</v>
      </c>
      <c r="D29" s="121"/>
      <c r="E29" s="121">
        <f t="shared" si="1"/>
        <v>6609.6</v>
      </c>
      <c r="F29" s="116">
        <f t="shared" si="0"/>
        <v>0</v>
      </c>
    </row>
    <row r="30" spans="1:6" ht="30.75" customHeight="1" x14ac:dyDescent="0.2">
      <c r="A30" s="124"/>
      <c r="B30" s="119" t="s">
        <v>114</v>
      </c>
      <c r="C30" s="123" t="s">
        <v>111</v>
      </c>
      <c r="D30" s="121"/>
      <c r="E30" s="121">
        <f t="shared" si="1"/>
        <v>62047.6</v>
      </c>
      <c r="F30" s="116">
        <f t="shared" si="0"/>
        <v>0</v>
      </c>
    </row>
    <row r="31" spans="1:6" ht="30.75" customHeight="1" x14ac:dyDescent="0.2">
      <c r="A31" s="124"/>
      <c r="B31" s="122" t="s">
        <v>113</v>
      </c>
      <c r="C31" s="123" t="s">
        <v>115</v>
      </c>
      <c r="D31" s="121"/>
      <c r="E31" s="121">
        <f t="shared" si="1"/>
        <v>0</v>
      </c>
      <c r="F31" s="116" t="e">
        <f t="shared" si="0"/>
        <v>#DIV/0!</v>
      </c>
    </row>
    <row r="32" spans="1:6" ht="30.75" customHeight="1" x14ac:dyDescent="0.2">
      <c r="A32" s="124"/>
      <c r="B32" s="119" t="s">
        <v>114</v>
      </c>
      <c r="C32" s="123" t="s">
        <v>115</v>
      </c>
      <c r="D32" s="121"/>
      <c r="E32" s="121">
        <f t="shared" si="1"/>
        <v>0</v>
      </c>
      <c r="F32" s="116" t="e">
        <f t="shared" si="0"/>
        <v>#DIV/0!</v>
      </c>
    </row>
    <row r="33" spans="1:6" ht="30.75" customHeight="1" x14ac:dyDescent="0.2">
      <c r="A33" s="124"/>
      <c r="B33" s="122" t="s">
        <v>113</v>
      </c>
      <c r="C33" s="123" t="s">
        <v>116</v>
      </c>
      <c r="D33" s="121"/>
      <c r="E33" s="121">
        <f t="shared" si="1"/>
        <v>0</v>
      </c>
      <c r="F33" s="116" t="e">
        <f t="shared" si="0"/>
        <v>#DIV/0!</v>
      </c>
    </row>
    <row r="34" spans="1:6" ht="30.75" customHeight="1" x14ac:dyDescent="0.2">
      <c r="A34" s="124"/>
      <c r="B34" s="119" t="s">
        <v>114</v>
      </c>
      <c r="C34" s="123" t="s">
        <v>116</v>
      </c>
      <c r="D34" s="121"/>
      <c r="E34" s="121">
        <f t="shared" si="1"/>
        <v>0</v>
      </c>
      <c r="F34" s="116" t="e">
        <f t="shared" si="0"/>
        <v>#DIV/0!</v>
      </c>
    </row>
    <row r="35" spans="1:6" ht="60.75" customHeight="1" x14ac:dyDescent="0.2">
      <c r="A35" s="117">
        <v>3</v>
      </c>
      <c r="B35" s="114" t="s">
        <v>121</v>
      </c>
      <c r="C35" s="114"/>
      <c r="D35" s="115">
        <f>D36+D67+D103+D114+D125</f>
        <v>406232864.22548681</v>
      </c>
      <c r="E35" s="115">
        <f>E36+E67+E103+E114+E125</f>
        <v>18140.0950890073</v>
      </c>
      <c r="F35" s="115">
        <f>D35/E35</f>
        <v>22394.197066346114</v>
      </c>
    </row>
    <row r="36" spans="1:6" ht="25.5" customHeight="1" x14ac:dyDescent="0.2">
      <c r="A36" s="117" t="s">
        <v>122</v>
      </c>
      <c r="B36" s="114" t="s">
        <v>123</v>
      </c>
      <c r="C36" s="114" t="s">
        <v>124</v>
      </c>
      <c r="D36" s="115">
        <f>D39+D42+D45+D48+D51+D54+D66</f>
        <v>280894190.37034523</v>
      </c>
      <c r="E36" s="115">
        <f>E39+E42+E45+E48+E51+E54</f>
        <v>9640.6732396207281</v>
      </c>
      <c r="F36" s="118">
        <f>D36/E36</f>
        <v>29136.36666119345</v>
      </c>
    </row>
    <row r="37" spans="1:6" ht="37.5" x14ac:dyDescent="0.2">
      <c r="A37" s="126"/>
      <c r="B37" s="127" t="s">
        <v>120</v>
      </c>
      <c r="C37" s="128"/>
      <c r="D37" s="129"/>
      <c r="E37" s="129"/>
      <c r="F37" s="130"/>
    </row>
    <row r="38" spans="1:6" ht="18.75" x14ac:dyDescent="0.2">
      <c r="A38" s="131"/>
      <c r="B38" s="132" t="s">
        <v>56</v>
      </c>
      <c r="C38" s="133"/>
      <c r="D38" s="134"/>
      <c r="E38" s="135"/>
      <c r="F38" s="135"/>
    </row>
    <row r="39" spans="1:6" ht="18.75" x14ac:dyDescent="0.2">
      <c r="A39" s="136"/>
      <c r="B39" s="137" t="s">
        <v>58</v>
      </c>
      <c r="C39" s="138"/>
      <c r="D39" s="139">
        <f>'[1]Приложение(2) 6 (кальк)с льгот.'!D51</f>
        <v>8884469.5463333335</v>
      </c>
      <c r="E39" s="140">
        <f>'[1]Приложение(2) 6 (кальк)с льгот.'!E51</f>
        <v>364.40063485259799</v>
      </c>
      <c r="F39" s="140">
        <f>D39/E39</f>
        <v>24381.048485075084</v>
      </c>
    </row>
    <row r="40" spans="1:6" ht="18.75" x14ac:dyDescent="0.2">
      <c r="A40" s="126"/>
      <c r="B40" s="141" t="s">
        <v>109</v>
      </c>
      <c r="C40" s="128">
        <v>0.4</v>
      </c>
      <c r="D40" s="129"/>
      <c r="E40" s="130"/>
      <c r="F40" s="130"/>
    </row>
    <row r="41" spans="1:6" ht="18.75" x14ac:dyDescent="0.2">
      <c r="A41" s="131"/>
      <c r="B41" s="132" t="s">
        <v>56</v>
      </c>
      <c r="C41" s="133">
        <v>0.4</v>
      </c>
      <c r="D41" s="134"/>
      <c r="E41" s="135"/>
      <c r="F41" s="135"/>
    </row>
    <row r="42" spans="1:6" ht="18.75" x14ac:dyDescent="0.2">
      <c r="A42" s="136"/>
      <c r="B42" s="137" t="s">
        <v>58</v>
      </c>
      <c r="C42" s="138">
        <v>0.4</v>
      </c>
      <c r="D42" s="139">
        <f>'[1]Приложение(2) 6 (кальк)с льгот.'!D54</f>
        <v>6263927.0750666671</v>
      </c>
      <c r="E42" s="139">
        <f>'[1]Приложение(2) 6 (кальк)с льгот.'!E54</f>
        <v>462.75199142156862</v>
      </c>
      <c r="F42" s="140">
        <f>D42/E42</f>
        <v>13536.250931787365</v>
      </c>
    </row>
    <row r="43" spans="1:6" ht="18.75" x14ac:dyDescent="0.2">
      <c r="A43" s="126"/>
      <c r="B43" s="141" t="s">
        <v>110</v>
      </c>
      <c r="C43" s="142" t="s">
        <v>111</v>
      </c>
      <c r="D43" s="129"/>
      <c r="E43" s="130"/>
      <c r="F43" s="130"/>
    </row>
    <row r="44" spans="1:6" ht="18.75" x14ac:dyDescent="0.2">
      <c r="A44" s="131"/>
      <c r="B44" s="132" t="s">
        <v>56</v>
      </c>
      <c r="C44" s="143" t="s">
        <v>111</v>
      </c>
      <c r="D44" s="134"/>
      <c r="E44" s="135"/>
      <c r="F44" s="135"/>
    </row>
    <row r="45" spans="1:6" ht="18.75" x14ac:dyDescent="0.2">
      <c r="A45" s="136"/>
      <c r="B45" s="137" t="s">
        <v>58</v>
      </c>
      <c r="C45" s="144" t="s">
        <v>111</v>
      </c>
      <c r="D45" s="139">
        <f>'[1]Приложение(2) 6 (кальк)с льгот.'!D57</f>
        <v>8584907.9969089553</v>
      </c>
      <c r="E45" s="139">
        <f>'[1]Приложение(2) 6 (кальк)с льгот.'!E57</f>
        <v>548.51002610377429</v>
      </c>
      <c r="F45" s="140">
        <f>D45/E45</f>
        <v>15651.323746787357</v>
      </c>
    </row>
    <row r="46" spans="1:6" ht="18.75" x14ac:dyDescent="0.2">
      <c r="A46" s="126"/>
      <c r="B46" s="141" t="s">
        <v>112</v>
      </c>
      <c r="C46" s="128">
        <v>0.4</v>
      </c>
      <c r="D46" s="129"/>
      <c r="E46" s="130"/>
      <c r="F46" s="130"/>
    </row>
    <row r="47" spans="1:6" ht="18.75" x14ac:dyDescent="0.2">
      <c r="A47" s="131"/>
      <c r="B47" s="132" t="s">
        <v>56</v>
      </c>
      <c r="C47" s="133">
        <v>0.4</v>
      </c>
      <c r="D47" s="134"/>
      <c r="E47" s="135"/>
      <c r="F47" s="135"/>
    </row>
    <row r="48" spans="1:6" ht="18.75" x14ac:dyDescent="0.2">
      <c r="A48" s="136"/>
      <c r="B48" s="137" t="s">
        <v>58</v>
      </c>
      <c r="C48" s="138">
        <v>0.4</v>
      </c>
      <c r="D48" s="139">
        <f>'[1]Приложение(2) 6 (кальк)с льгот.'!D60</f>
        <v>8828880.3000000007</v>
      </c>
      <c r="E48" s="139">
        <f>'[1]Приложение(2) 6 (кальк)с льгот.'!E60</f>
        <v>103.29</v>
      </c>
      <c r="F48" s="140">
        <f>D48/E48</f>
        <v>85476.622131861746</v>
      </c>
    </row>
    <row r="49" spans="1:6" ht="18.75" x14ac:dyDescent="0.2">
      <c r="A49" s="126"/>
      <c r="B49" s="141" t="s">
        <v>113</v>
      </c>
      <c r="C49" s="142" t="s">
        <v>111</v>
      </c>
      <c r="D49" s="129"/>
      <c r="E49" s="130"/>
      <c r="F49" s="130"/>
    </row>
    <row r="50" spans="1:6" ht="18.75" x14ac:dyDescent="0.2">
      <c r="A50" s="131"/>
      <c r="B50" s="132" t="s">
        <v>56</v>
      </c>
      <c r="C50" s="143" t="s">
        <v>111</v>
      </c>
      <c r="D50" s="134"/>
      <c r="E50" s="135"/>
      <c r="F50" s="135"/>
    </row>
    <row r="51" spans="1:6" ht="18.75" x14ac:dyDescent="0.2">
      <c r="A51" s="136"/>
      <c r="B51" s="137" t="s">
        <v>58</v>
      </c>
      <c r="C51" s="144" t="s">
        <v>111</v>
      </c>
      <c r="D51" s="139">
        <f>'[1]Приложение(2) 6 (кальк)с льгот.'!D63</f>
        <v>26602391.465597376</v>
      </c>
      <c r="E51" s="139">
        <f>'[1]Приложение(2) 6 (кальк)с льгот.'!E63</f>
        <v>2921.0505872427866</v>
      </c>
      <c r="F51" s="140">
        <f>D51/E51</f>
        <v>9107.1313799832824</v>
      </c>
    </row>
    <row r="52" spans="1:6" ht="18.75" x14ac:dyDescent="0.2">
      <c r="A52" s="145"/>
      <c r="B52" s="127" t="s">
        <v>114</v>
      </c>
      <c r="C52" s="142" t="s">
        <v>111</v>
      </c>
      <c r="D52" s="129"/>
      <c r="E52" s="130"/>
      <c r="F52" s="130"/>
    </row>
    <row r="53" spans="1:6" ht="18.75" x14ac:dyDescent="0.2">
      <c r="A53" s="146"/>
      <c r="B53" s="132" t="s">
        <v>56</v>
      </c>
      <c r="C53" s="143" t="s">
        <v>111</v>
      </c>
      <c r="D53" s="134"/>
      <c r="E53" s="135"/>
      <c r="F53" s="135"/>
    </row>
    <row r="54" spans="1:6" ht="18.75" x14ac:dyDescent="0.2">
      <c r="A54" s="147"/>
      <c r="B54" s="137" t="s">
        <v>58</v>
      </c>
      <c r="C54" s="144" t="s">
        <v>111</v>
      </c>
      <c r="D54" s="139">
        <f>'[1]Приложение(2) 6 (кальк)с льгот.'!D66</f>
        <v>36893649.300338894</v>
      </c>
      <c r="E54" s="139">
        <f>'[1]Приложение(2) 6 (кальк)с льгот.'!E66</f>
        <v>5240.67</v>
      </c>
      <c r="F54" s="140">
        <f>D54/E54</f>
        <v>7039.8726308542409</v>
      </c>
    </row>
    <row r="55" spans="1:6" ht="18.75" x14ac:dyDescent="0.2">
      <c r="A55" s="145"/>
      <c r="B55" s="141" t="s">
        <v>113</v>
      </c>
      <c r="C55" s="142" t="s">
        <v>115</v>
      </c>
      <c r="D55" s="129"/>
      <c r="E55" s="130"/>
      <c r="F55" s="130"/>
    </row>
    <row r="56" spans="1:6" ht="18.75" x14ac:dyDescent="0.2">
      <c r="A56" s="146"/>
      <c r="B56" s="132" t="s">
        <v>56</v>
      </c>
      <c r="C56" s="143" t="s">
        <v>115</v>
      </c>
      <c r="D56" s="134"/>
      <c r="E56" s="135"/>
      <c r="F56" s="135"/>
    </row>
    <row r="57" spans="1:6" ht="18.75" x14ac:dyDescent="0.2">
      <c r="A57" s="147"/>
      <c r="B57" s="137" t="s">
        <v>58</v>
      </c>
      <c r="C57" s="144" t="s">
        <v>115</v>
      </c>
      <c r="D57" s="139"/>
      <c r="E57" s="140"/>
      <c r="F57" s="140"/>
    </row>
    <row r="58" spans="1:6" ht="18.75" x14ac:dyDescent="0.2">
      <c r="A58" s="145"/>
      <c r="B58" s="127" t="s">
        <v>114</v>
      </c>
      <c r="C58" s="142" t="s">
        <v>115</v>
      </c>
      <c r="D58" s="129"/>
      <c r="E58" s="130"/>
      <c r="F58" s="130"/>
    </row>
    <row r="59" spans="1:6" ht="18.75" x14ac:dyDescent="0.2">
      <c r="A59" s="146"/>
      <c r="B59" s="132" t="s">
        <v>56</v>
      </c>
      <c r="C59" s="143" t="s">
        <v>115</v>
      </c>
      <c r="D59" s="134"/>
      <c r="E59" s="135"/>
      <c r="F59" s="135"/>
    </row>
    <row r="60" spans="1:6" ht="18.75" x14ac:dyDescent="0.2">
      <c r="A60" s="147"/>
      <c r="B60" s="137" t="s">
        <v>58</v>
      </c>
      <c r="C60" s="144" t="s">
        <v>115</v>
      </c>
      <c r="D60" s="139"/>
      <c r="E60" s="140"/>
      <c r="F60" s="140"/>
    </row>
    <row r="61" spans="1:6" ht="18.75" x14ac:dyDescent="0.2">
      <c r="A61" s="145"/>
      <c r="B61" s="141" t="s">
        <v>113</v>
      </c>
      <c r="C61" s="142" t="s">
        <v>116</v>
      </c>
      <c r="D61" s="129"/>
      <c r="E61" s="130"/>
      <c r="F61" s="130"/>
    </row>
    <row r="62" spans="1:6" ht="18.75" x14ac:dyDescent="0.2">
      <c r="A62" s="146"/>
      <c r="B62" s="132" t="s">
        <v>56</v>
      </c>
      <c r="C62" s="143" t="s">
        <v>116</v>
      </c>
      <c r="D62" s="134"/>
      <c r="E62" s="135"/>
      <c r="F62" s="135"/>
    </row>
    <row r="63" spans="1:6" ht="18.75" x14ac:dyDescent="0.2">
      <c r="A63" s="147"/>
      <c r="B63" s="137" t="s">
        <v>58</v>
      </c>
      <c r="C63" s="144" t="s">
        <v>116</v>
      </c>
      <c r="D63" s="139"/>
      <c r="E63" s="140"/>
      <c r="F63" s="140"/>
    </row>
    <row r="64" spans="1:6" ht="18.75" x14ac:dyDescent="0.2">
      <c r="A64" s="145"/>
      <c r="B64" s="127" t="s">
        <v>114</v>
      </c>
      <c r="C64" s="142" t="s">
        <v>116</v>
      </c>
      <c r="D64" s="129"/>
      <c r="E64" s="130"/>
      <c r="F64" s="130"/>
    </row>
    <row r="65" spans="1:6" ht="18.75" x14ac:dyDescent="0.2">
      <c r="A65" s="146"/>
      <c r="B65" s="132" t="s">
        <v>56</v>
      </c>
      <c r="C65" s="143" t="s">
        <v>116</v>
      </c>
      <c r="D65" s="134"/>
      <c r="E65" s="135"/>
      <c r="F65" s="135"/>
    </row>
    <row r="66" spans="1:6" ht="18.75" x14ac:dyDescent="0.2">
      <c r="A66" s="147"/>
      <c r="B66" s="137" t="s">
        <v>58</v>
      </c>
      <c r="C66" s="144" t="s">
        <v>116</v>
      </c>
      <c r="D66" s="139">
        <f>'[1]Приложение(2) 6 (кальк)с льгот.'!D78</f>
        <v>184835964.68610001</v>
      </c>
      <c r="E66" s="140"/>
      <c r="F66" s="140"/>
    </row>
    <row r="67" spans="1:6" ht="40.5" customHeight="1" x14ac:dyDescent="0.2">
      <c r="A67" s="117" t="s">
        <v>125</v>
      </c>
      <c r="B67" s="114" t="s">
        <v>126</v>
      </c>
      <c r="C67" s="114" t="s">
        <v>124</v>
      </c>
      <c r="D67" s="115">
        <f>D70+D73+D76+D79+D82+D85+D98</f>
        <v>85824485.733128846</v>
      </c>
      <c r="E67" s="115">
        <f>E70+E73+E76+E79+E82+E85+E98</f>
        <v>1948.9105074748043</v>
      </c>
      <c r="F67" s="115">
        <f>D67/E67</f>
        <v>44037.160969659555</v>
      </c>
    </row>
    <row r="68" spans="1:6" ht="37.5" x14ac:dyDescent="0.2">
      <c r="A68" s="126"/>
      <c r="B68" s="127" t="s">
        <v>120</v>
      </c>
      <c r="C68" s="128"/>
      <c r="D68" s="129"/>
      <c r="E68" s="130"/>
    </row>
    <row r="69" spans="1:6" ht="18.75" x14ac:dyDescent="0.2">
      <c r="A69" s="131"/>
      <c r="B69" s="132" t="s">
        <v>74</v>
      </c>
      <c r="C69" s="133"/>
      <c r="D69" s="134"/>
      <c r="E69" s="135"/>
      <c r="F69" s="135"/>
    </row>
    <row r="70" spans="1:6" ht="18.75" x14ac:dyDescent="0.2">
      <c r="A70" s="136"/>
      <c r="B70" s="137" t="s">
        <v>76</v>
      </c>
      <c r="C70" s="138"/>
      <c r="D70" s="139">
        <f>'[1]Приложение(2) 6 (кальк)с льгот.'!D80</f>
        <v>1531385.4124800002</v>
      </c>
      <c r="E70" s="139">
        <f>'[1]Приложение(2) 6 (кальк)с льгот.'!E80</f>
        <v>30</v>
      </c>
      <c r="F70" s="130">
        <f>D70/E70</f>
        <v>51046.180416000003</v>
      </c>
    </row>
    <row r="71" spans="1:6" ht="18.75" x14ac:dyDescent="0.2">
      <c r="A71" s="126"/>
      <c r="B71" s="141" t="s">
        <v>109</v>
      </c>
      <c r="C71" s="128">
        <v>0.4</v>
      </c>
      <c r="D71" s="129"/>
      <c r="E71" s="130"/>
      <c r="F71" s="130"/>
    </row>
    <row r="72" spans="1:6" ht="18.75" x14ac:dyDescent="0.2">
      <c r="A72" s="131"/>
      <c r="B72" s="132" t="s">
        <v>74</v>
      </c>
      <c r="C72" s="133">
        <v>0.4</v>
      </c>
      <c r="D72" s="134"/>
      <c r="E72" s="135"/>
      <c r="F72" s="135"/>
    </row>
    <row r="73" spans="1:6" ht="18.75" x14ac:dyDescent="0.2">
      <c r="A73" s="136"/>
      <c r="B73" s="137" t="s">
        <v>76</v>
      </c>
      <c r="C73" s="138">
        <v>0.4</v>
      </c>
      <c r="D73" s="139">
        <f>'[1]Приложение(2) 6 (кальк)с льгот.'!D85</f>
        <v>761786.11080000014</v>
      </c>
      <c r="E73" s="139">
        <f>'[1]Приложение(2) 6 (кальк)с льгот.'!E85</f>
        <v>91.864999999999995</v>
      </c>
      <c r="F73" s="140">
        <f>D73/E73</f>
        <v>8292.4520851249144</v>
      </c>
    </row>
    <row r="74" spans="1:6" ht="18.75" x14ac:dyDescent="0.2">
      <c r="A74" s="126"/>
      <c r="B74" s="141" t="s">
        <v>110</v>
      </c>
      <c r="C74" s="142" t="s">
        <v>111</v>
      </c>
      <c r="D74" s="129"/>
      <c r="E74" s="130"/>
      <c r="F74" s="130"/>
    </row>
    <row r="75" spans="1:6" ht="18.75" x14ac:dyDescent="0.2">
      <c r="A75" s="131"/>
      <c r="B75" s="132" t="s">
        <v>74</v>
      </c>
      <c r="C75" s="143" t="s">
        <v>111</v>
      </c>
      <c r="D75" s="134"/>
      <c r="E75" s="135"/>
      <c r="F75" s="135"/>
    </row>
    <row r="76" spans="1:6" ht="18.75" x14ac:dyDescent="0.2">
      <c r="A76" s="136"/>
      <c r="B76" s="137" t="s">
        <v>76</v>
      </c>
      <c r="C76" s="144" t="s">
        <v>111</v>
      </c>
      <c r="D76" s="139">
        <f>'[1]Приложение(2) 6 (кальк)с льгот.'!D88</f>
        <v>3361875.4092000001</v>
      </c>
      <c r="E76" s="139">
        <f>'[1]Приложение(2) 6 (кальк)с льгот.'!E88</f>
        <v>42.449960844338491</v>
      </c>
      <c r="F76" s="140">
        <f>D76/E76</f>
        <v>79196.19576394427</v>
      </c>
    </row>
    <row r="77" spans="1:6" ht="18.75" x14ac:dyDescent="0.2">
      <c r="A77" s="126"/>
      <c r="B77" s="141" t="s">
        <v>112</v>
      </c>
      <c r="C77" s="128">
        <v>0.4</v>
      </c>
      <c r="D77" s="129"/>
      <c r="E77" s="130"/>
      <c r="F77" s="130"/>
    </row>
    <row r="78" spans="1:6" ht="18.75" x14ac:dyDescent="0.2">
      <c r="A78" s="131"/>
      <c r="B78" s="132" t="s">
        <v>74</v>
      </c>
      <c r="C78" s="133">
        <v>0.4</v>
      </c>
      <c r="D78" s="134"/>
      <c r="E78" s="135"/>
      <c r="F78" s="135"/>
    </row>
    <row r="79" spans="1:6" ht="18.75" x14ac:dyDescent="0.2">
      <c r="A79" s="136"/>
      <c r="B79" s="137" t="s">
        <v>76</v>
      </c>
      <c r="C79" s="138">
        <v>0.4</v>
      </c>
      <c r="D79" s="139">
        <f>'[1]Приложение(2) 6 (кальк)с льгот.'!D91</f>
        <v>6629492.4616800016</v>
      </c>
      <c r="E79" s="139">
        <f>'[1]Приложение(2) 6 (кальк)с льгот.'!E91</f>
        <v>339.1</v>
      </c>
      <c r="F79" s="140">
        <f>D79/E79</f>
        <v>19550.257922972578</v>
      </c>
    </row>
    <row r="80" spans="1:6" ht="18.75" x14ac:dyDescent="0.2">
      <c r="A80" s="126"/>
      <c r="B80" s="141" t="s">
        <v>113</v>
      </c>
      <c r="C80" s="142" t="s">
        <v>111</v>
      </c>
      <c r="D80" s="129"/>
      <c r="E80" s="130"/>
      <c r="F80" s="130"/>
    </row>
    <row r="81" spans="1:6" ht="18.75" x14ac:dyDescent="0.2">
      <c r="A81" s="131"/>
      <c r="B81" s="132" t="s">
        <v>74</v>
      </c>
      <c r="C81" s="143" t="s">
        <v>111</v>
      </c>
      <c r="D81" s="134"/>
      <c r="E81" s="135"/>
      <c r="F81" s="135"/>
    </row>
    <row r="82" spans="1:6" ht="18.75" x14ac:dyDescent="0.2">
      <c r="A82" s="136"/>
      <c r="B82" s="137" t="s">
        <v>76</v>
      </c>
      <c r="C82" s="144" t="s">
        <v>111</v>
      </c>
      <c r="D82" s="139">
        <f>'[1]Приложение(2) 6 (кальк)с льгот.'!D94</f>
        <v>21009964.229760002</v>
      </c>
      <c r="E82" s="139">
        <f>'[1]Приложение(2) 6 (кальк)с льгот.'!E94</f>
        <v>781.94414501070969</v>
      </c>
      <c r="F82" s="140">
        <f>D82/E82</f>
        <v>26868.881062434768</v>
      </c>
    </row>
    <row r="83" spans="1:6" ht="18.75" x14ac:dyDescent="0.2">
      <c r="A83" s="145"/>
      <c r="B83" s="127" t="s">
        <v>114</v>
      </c>
      <c r="C83" s="142" t="s">
        <v>111</v>
      </c>
      <c r="D83" s="129"/>
      <c r="E83" s="130"/>
      <c r="F83" s="130"/>
    </row>
    <row r="84" spans="1:6" ht="18.75" x14ac:dyDescent="0.2">
      <c r="A84" s="146"/>
      <c r="B84" s="132" t="s">
        <v>74</v>
      </c>
      <c r="C84" s="143" t="s">
        <v>111</v>
      </c>
      <c r="D84" s="134"/>
      <c r="E84" s="135"/>
      <c r="F84" s="135"/>
    </row>
    <row r="85" spans="1:6" ht="18.75" x14ac:dyDescent="0.2">
      <c r="A85" s="147"/>
      <c r="B85" s="137" t="s">
        <v>76</v>
      </c>
      <c r="C85" s="144" t="s">
        <v>111</v>
      </c>
      <c r="D85" s="139">
        <f>'[1]Приложение(2) 6 (кальк)с льгот.'!D97</f>
        <v>22256318.040000003</v>
      </c>
      <c r="E85" s="139">
        <f>'[1]Приложение(2) 6 (кальк)с льгот.'!E97</f>
        <v>473.23</v>
      </c>
      <c r="F85" s="140">
        <f>D85/E85</f>
        <v>47030.657481562877</v>
      </c>
    </row>
    <row r="86" spans="1:6" ht="18.75" x14ac:dyDescent="0.2">
      <c r="A86" s="145"/>
      <c r="B86" s="141" t="s">
        <v>113</v>
      </c>
      <c r="C86" s="142" t="s">
        <v>115</v>
      </c>
      <c r="D86" s="129"/>
      <c r="E86" s="130"/>
      <c r="F86" s="130"/>
    </row>
    <row r="87" spans="1:6" ht="18.75" x14ac:dyDescent="0.2">
      <c r="A87" s="146"/>
      <c r="B87" s="132" t="s">
        <v>74</v>
      </c>
      <c r="C87" s="143" t="s">
        <v>115</v>
      </c>
      <c r="D87" s="134"/>
      <c r="E87" s="135"/>
      <c r="F87" s="135"/>
    </row>
    <row r="88" spans="1:6" ht="18.75" x14ac:dyDescent="0.2">
      <c r="A88" s="147"/>
      <c r="B88" s="137" t="s">
        <v>76</v>
      </c>
      <c r="C88" s="144" t="s">
        <v>115</v>
      </c>
      <c r="D88" s="139"/>
      <c r="E88" s="140"/>
      <c r="F88" s="140"/>
    </row>
    <row r="89" spans="1:6" ht="18.75" x14ac:dyDescent="0.2">
      <c r="A89" s="145"/>
      <c r="B89" s="127" t="s">
        <v>114</v>
      </c>
      <c r="C89" s="142" t="s">
        <v>115</v>
      </c>
      <c r="D89" s="129"/>
      <c r="E89" s="130"/>
      <c r="F89" s="130"/>
    </row>
    <row r="90" spans="1:6" ht="18.75" x14ac:dyDescent="0.2">
      <c r="A90" s="146"/>
      <c r="B90" s="132" t="s">
        <v>74</v>
      </c>
      <c r="C90" s="143" t="s">
        <v>115</v>
      </c>
      <c r="D90" s="134"/>
      <c r="E90" s="135"/>
      <c r="F90" s="135"/>
    </row>
    <row r="91" spans="1:6" ht="18.75" x14ac:dyDescent="0.2">
      <c r="A91" s="147"/>
      <c r="B91" s="137" t="s">
        <v>76</v>
      </c>
      <c r="C91" s="144" t="s">
        <v>115</v>
      </c>
      <c r="D91" s="139"/>
      <c r="E91" s="140"/>
      <c r="F91" s="140"/>
    </row>
    <row r="92" spans="1:6" ht="18.75" x14ac:dyDescent="0.2">
      <c r="A92" s="145"/>
      <c r="B92" s="141" t="s">
        <v>113</v>
      </c>
      <c r="C92" s="142" t="s">
        <v>116</v>
      </c>
      <c r="D92" s="129"/>
      <c r="E92" s="130"/>
      <c r="F92" s="130"/>
    </row>
    <row r="93" spans="1:6" ht="18.75" x14ac:dyDescent="0.2">
      <c r="A93" s="146"/>
      <c r="B93" s="132" t="s">
        <v>74</v>
      </c>
      <c r="C93" s="143" t="s">
        <v>116</v>
      </c>
      <c r="D93" s="134"/>
      <c r="E93" s="135"/>
      <c r="F93" s="135"/>
    </row>
    <row r="94" spans="1:6" ht="18.75" x14ac:dyDescent="0.2">
      <c r="A94" s="147"/>
      <c r="B94" s="137" t="s">
        <v>76</v>
      </c>
      <c r="C94" s="144" t="s">
        <v>116</v>
      </c>
      <c r="D94" s="139"/>
      <c r="E94" s="140"/>
      <c r="F94" s="140"/>
    </row>
    <row r="95" spans="1:6" ht="18.75" x14ac:dyDescent="0.2">
      <c r="A95" s="145"/>
      <c r="B95" s="127" t="s">
        <v>114</v>
      </c>
      <c r="C95" s="142" t="s">
        <v>116</v>
      </c>
      <c r="D95" s="129"/>
      <c r="E95" s="130"/>
      <c r="F95" s="130"/>
    </row>
    <row r="96" spans="1:6" ht="18.75" x14ac:dyDescent="0.2">
      <c r="A96" s="146"/>
      <c r="B96" s="132" t="s">
        <v>74</v>
      </c>
      <c r="C96" s="143" t="s">
        <v>116</v>
      </c>
      <c r="D96" s="134"/>
      <c r="E96" s="135"/>
      <c r="F96" s="135"/>
    </row>
    <row r="97" spans="1:8" ht="18.75" x14ac:dyDescent="0.2">
      <c r="A97" s="147"/>
      <c r="B97" s="137" t="s">
        <v>76</v>
      </c>
      <c r="C97" s="144" t="s">
        <v>116</v>
      </c>
      <c r="D97" s="139"/>
      <c r="E97" s="140"/>
      <c r="F97" s="140"/>
    </row>
    <row r="98" spans="1:8" ht="40.5" customHeight="1" x14ac:dyDescent="0.2">
      <c r="A98" s="117" t="s">
        <v>127</v>
      </c>
      <c r="B98" s="114" t="s">
        <v>128</v>
      </c>
      <c r="C98" s="148" t="s">
        <v>124</v>
      </c>
      <c r="D98" s="149">
        <f>D100+D102</f>
        <v>30273664.069208845</v>
      </c>
      <c r="E98" s="149">
        <f>E100+E102</f>
        <v>190.32140161975605</v>
      </c>
      <c r="F98" s="149">
        <f>IF((D98)=0,0,(D98/E98))</f>
        <v>159065.99999559025</v>
      </c>
    </row>
    <row r="99" spans="1:8" ht="20.25" x14ac:dyDescent="0.2">
      <c r="A99" s="150"/>
      <c r="B99" s="151" t="s">
        <v>129</v>
      </c>
      <c r="C99" s="142" t="s">
        <v>111</v>
      </c>
      <c r="D99" s="152"/>
      <c r="E99" s="153"/>
      <c r="F99" s="152">
        <f>IF((D99)=0,0,(D99/E99))</f>
        <v>0</v>
      </c>
    </row>
    <row r="100" spans="1:8" ht="20.25" x14ac:dyDescent="0.2">
      <c r="A100" s="154"/>
      <c r="B100" s="137" t="s">
        <v>76</v>
      </c>
      <c r="C100" s="144" t="s">
        <v>111</v>
      </c>
      <c r="D100" s="155">
        <f>'[1]Приложение(2) 6 (кальк)с льгот.'!D112</f>
        <v>19531396.173683126</v>
      </c>
      <c r="E100" s="155">
        <f>'[1]Приложение(2) 6 (кальк)с льгот.'!E112</f>
        <v>147.34</v>
      </c>
      <c r="F100" s="155">
        <f>IF((D100)=0,0,(D100/E100))</f>
        <v>132560.03918612137</v>
      </c>
      <c r="G100" s="156"/>
      <c r="H100" s="157"/>
    </row>
    <row r="101" spans="1:8" ht="20.25" x14ac:dyDescent="0.2">
      <c r="A101" s="150"/>
      <c r="B101" s="151" t="s">
        <v>113</v>
      </c>
      <c r="C101" s="142" t="s">
        <v>111</v>
      </c>
      <c r="D101" s="152"/>
      <c r="E101" s="153"/>
      <c r="F101" s="152">
        <f>IF((D101)=0,0,(D101/E101))</f>
        <v>0</v>
      </c>
      <c r="G101" s="158"/>
      <c r="H101" s="158"/>
    </row>
    <row r="102" spans="1:8" ht="20.25" x14ac:dyDescent="0.2">
      <c r="A102" s="154"/>
      <c r="B102" s="137" t="s">
        <v>76</v>
      </c>
      <c r="C102" s="144" t="s">
        <v>111</v>
      </c>
      <c r="D102" s="155">
        <f>'[1]Приложение(2) 6 (кальк)с льгот.'!D114</f>
        <v>10742267.895525718</v>
      </c>
      <c r="E102" s="155">
        <f>'[1]Приложение(2) 6 (кальк)с льгот.'!E114</f>
        <v>42.981401619756056</v>
      </c>
      <c r="F102" s="155">
        <f>IF((D102)=0,0,(D102/E102))</f>
        <v>249928.2827153808</v>
      </c>
      <c r="G102" s="156"/>
      <c r="H102" s="157"/>
    </row>
    <row r="103" spans="1:8" ht="39" customHeight="1" x14ac:dyDescent="0.2">
      <c r="A103" s="117" t="s">
        <v>130</v>
      </c>
      <c r="B103" s="114" t="s">
        <v>131</v>
      </c>
      <c r="C103" s="114" t="s">
        <v>124</v>
      </c>
      <c r="D103" s="115">
        <f>SUM(D104:D113)</f>
        <v>33405578.999571592</v>
      </c>
      <c r="E103" s="115">
        <f>SUM(E104:E113)</f>
        <v>6247.0000000000009</v>
      </c>
      <c r="F103" s="118">
        <f>D103/E103</f>
        <v>5347.4594204532714</v>
      </c>
    </row>
    <row r="104" spans="1:8" ht="37.5" x14ac:dyDescent="0.2">
      <c r="A104" s="113"/>
      <c r="B104" s="119" t="s">
        <v>120</v>
      </c>
      <c r="C104" s="120"/>
      <c r="D104" s="121"/>
      <c r="E104" s="116"/>
      <c r="F104" s="116"/>
    </row>
    <row r="105" spans="1:8" ht="18.75" x14ac:dyDescent="0.2">
      <c r="A105" s="113"/>
      <c r="B105" s="122" t="s">
        <v>109</v>
      </c>
      <c r="C105" s="120">
        <v>0.4</v>
      </c>
      <c r="D105" s="121"/>
      <c r="E105" s="116"/>
      <c r="F105" s="116"/>
    </row>
    <row r="106" spans="1:8" ht="18.75" x14ac:dyDescent="0.2">
      <c r="A106" s="113"/>
      <c r="B106" s="122" t="s">
        <v>110</v>
      </c>
      <c r="C106" s="123" t="s">
        <v>111</v>
      </c>
      <c r="D106" s="121"/>
      <c r="E106" s="116"/>
      <c r="F106" s="116"/>
    </row>
    <row r="107" spans="1:8" ht="21.75" customHeight="1" x14ac:dyDescent="0.2">
      <c r="A107" s="113"/>
      <c r="B107" s="122" t="s">
        <v>112</v>
      </c>
      <c r="C107" s="120">
        <v>0.4</v>
      </c>
      <c r="D107" s="121"/>
      <c r="E107" s="116"/>
      <c r="F107" s="116"/>
    </row>
    <row r="108" spans="1:8" ht="26.25" customHeight="1" x14ac:dyDescent="0.2">
      <c r="A108" s="113"/>
      <c r="B108" s="122" t="s">
        <v>113</v>
      </c>
      <c r="C108" s="123" t="s">
        <v>111</v>
      </c>
      <c r="D108" s="121">
        <f>'[1]Приложение(2) 6 (кальк)с льгот.'!D120</f>
        <v>5001050.9991963087</v>
      </c>
      <c r="E108" s="121">
        <f>'[1]Приложение(2) 6 (кальк)с льгот.'!E120</f>
        <v>935.22</v>
      </c>
      <c r="F108" s="116"/>
    </row>
    <row r="109" spans="1:8" ht="28.5" customHeight="1" x14ac:dyDescent="0.2">
      <c r="A109" s="124"/>
      <c r="B109" s="119" t="s">
        <v>114</v>
      </c>
      <c r="C109" s="123" t="s">
        <v>111</v>
      </c>
      <c r="D109" s="121">
        <f>'[1]Приложение(2) 6 (кальк)с льгот.'!D121</f>
        <v>28404528.000375282</v>
      </c>
      <c r="E109" s="121">
        <f>'[1]Приложение(2) 6 (кальк)с льгот.'!E121</f>
        <v>5311.7800000000007</v>
      </c>
      <c r="F109" s="116">
        <f>D109/E109</f>
        <v>5347.4594204532714</v>
      </c>
    </row>
    <row r="110" spans="1:8" ht="30" customHeight="1" x14ac:dyDescent="0.2">
      <c r="A110" s="124"/>
      <c r="B110" s="122" t="s">
        <v>113</v>
      </c>
      <c r="C110" s="123" t="s">
        <v>115</v>
      </c>
      <c r="D110" s="121"/>
      <c r="E110" s="116"/>
      <c r="F110" s="116"/>
    </row>
    <row r="111" spans="1:8" ht="28.5" customHeight="1" x14ac:dyDescent="0.2">
      <c r="A111" s="124"/>
      <c r="B111" s="119" t="s">
        <v>114</v>
      </c>
      <c r="C111" s="123" t="s">
        <v>115</v>
      </c>
      <c r="D111" s="121"/>
      <c r="E111" s="116"/>
      <c r="F111" s="116"/>
    </row>
    <row r="112" spans="1:8" ht="28.5" customHeight="1" x14ac:dyDescent="0.2">
      <c r="A112" s="124"/>
      <c r="B112" s="122" t="s">
        <v>113</v>
      </c>
      <c r="C112" s="123" t="s">
        <v>116</v>
      </c>
      <c r="D112" s="121"/>
      <c r="E112" s="116"/>
      <c r="F112" s="116"/>
    </row>
    <row r="113" spans="1:6" ht="28.5" customHeight="1" x14ac:dyDescent="0.2">
      <c r="A113" s="124"/>
      <c r="B113" s="119" t="s">
        <v>114</v>
      </c>
      <c r="C113" s="123" t="s">
        <v>116</v>
      </c>
      <c r="D113" s="121"/>
      <c r="E113" s="116"/>
      <c r="F113" s="116"/>
    </row>
    <row r="114" spans="1:6" ht="81" customHeight="1" x14ac:dyDescent="0.2">
      <c r="A114" s="117" t="s">
        <v>132</v>
      </c>
      <c r="B114" s="114" t="s">
        <v>133</v>
      </c>
      <c r="C114" s="114" t="s">
        <v>124</v>
      </c>
      <c r="D114" s="115">
        <f>D115+D116+D118</f>
        <v>6108609.1224411204</v>
      </c>
      <c r="E114" s="115">
        <f>E115+E116+E118</f>
        <v>303.5113419117647</v>
      </c>
      <c r="F114" s="115">
        <f t="shared" ref="F114:F118" si="2">D114/E114</f>
        <v>20126.460790440524</v>
      </c>
    </row>
    <row r="115" spans="1:6" ht="37.5" x14ac:dyDescent="0.2">
      <c r="A115" s="113"/>
      <c r="B115" s="119" t="s">
        <v>120</v>
      </c>
      <c r="C115" s="120"/>
      <c r="D115" s="121">
        <f>'[1]Приложение(2) 6 (кальк)с льгот.'!D128</f>
        <v>207906.33996525061</v>
      </c>
      <c r="E115" s="121">
        <f>'[1]Приложение(2) 6 (кальк)с льгот.'!E128</f>
        <v>10.33</v>
      </c>
      <c r="F115" s="116">
        <f t="shared" si="2"/>
        <v>20126.460790440524</v>
      </c>
    </row>
    <row r="116" spans="1:6" ht="32.25" customHeight="1" x14ac:dyDescent="0.2">
      <c r="A116" s="113"/>
      <c r="B116" s="122" t="s">
        <v>109</v>
      </c>
      <c r="C116" s="120">
        <v>0.4</v>
      </c>
      <c r="D116" s="121">
        <f>'[1]Приложение(2) 6 (кальк)с льгот.'!D129</f>
        <v>3723489.3423686484</v>
      </c>
      <c r="E116" s="121">
        <f>'[1]Приложение(2) 6 (кальк)с льгот.'!E129</f>
        <v>185.00467524509804</v>
      </c>
      <c r="F116" s="116">
        <f t="shared" si="2"/>
        <v>20126.460790440524</v>
      </c>
    </row>
    <row r="117" spans="1:6" ht="33" customHeight="1" x14ac:dyDescent="0.2">
      <c r="A117" s="113"/>
      <c r="B117" s="122" t="s">
        <v>110</v>
      </c>
      <c r="C117" s="123" t="s">
        <v>111</v>
      </c>
      <c r="D117" s="121"/>
      <c r="E117" s="116"/>
      <c r="F117" s="116"/>
    </row>
    <row r="118" spans="1:6" ht="30" customHeight="1" x14ac:dyDescent="0.2">
      <c r="A118" s="113"/>
      <c r="B118" s="122" t="s">
        <v>112</v>
      </c>
      <c r="C118" s="120">
        <v>0.4</v>
      </c>
      <c r="D118" s="121">
        <f>'[1]Приложение(2) 6 (кальк)с льгот.'!D131</f>
        <v>2177213.4401072212</v>
      </c>
      <c r="E118" s="121">
        <f>'[1]Приложение(2) 6 (кальк)с льгот.'!E131</f>
        <v>108.17666666666668</v>
      </c>
      <c r="F118" s="116">
        <f t="shared" si="2"/>
        <v>20126.460790440524</v>
      </c>
    </row>
    <row r="119" spans="1:6" ht="27.75" customHeight="1" x14ac:dyDescent="0.2">
      <c r="A119" s="113"/>
      <c r="B119" s="122" t="s">
        <v>113</v>
      </c>
      <c r="C119" s="123" t="s">
        <v>111</v>
      </c>
      <c r="D119" s="121"/>
      <c r="E119" s="116"/>
      <c r="F119" s="116"/>
    </row>
    <row r="120" spans="1:6" ht="33" customHeight="1" x14ac:dyDescent="0.2">
      <c r="A120" s="124"/>
      <c r="B120" s="119" t="s">
        <v>114</v>
      </c>
      <c r="C120" s="123" t="s">
        <v>111</v>
      </c>
      <c r="D120" s="121"/>
      <c r="E120" s="116"/>
      <c r="F120" s="116"/>
    </row>
    <row r="121" spans="1:6" ht="33" customHeight="1" x14ac:dyDescent="0.2">
      <c r="A121" s="124"/>
      <c r="B121" s="122" t="s">
        <v>113</v>
      </c>
      <c r="C121" s="123" t="s">
        <v>115</v>
      </c>
      <c r="D121" s="121"/>
      <c r="E121" s="116"/>
      <c r="F121" s="116"/>
    </row>
    <row r="122" spans="1:6" ht="33" customHeight="1" x14ac:dyDescent="0.2">
      <c r="A122" s="124"/>
      <c r="B122" s="119" t="s">
        <v>114</v>
      </c>
      <c r="C122" s="123" t="s">
        <v>115</v>
      </c>
      <c r="D122" s="121"/>
      <c r="E122" s="116"/>
      <c r="F122" s="116"/>
    </row>
    <row r="123" spans="1:6" ht="33" customHeight="1" x14ac:dyDescent="0.2">
      <c r="A123" s="124"/>
      <c r="B123" s="122" t="s">
        <v>113</v>
      </c>
      <c r="C123" s="123" t="s">
        <v>116</v>
      </c>
      <c r="D123" s="121"/>
      <c r="E123" s="116"/>
      <c r="F123" s="116"/>
    </row>
    <row r="124" spans="1:6" ht="33" customHeight="1" x14ac:dyDescent="0.2">
      <c r="A124" s="124"/>
      <c r="B124" s="119" t="s">
        <v>114</v>
      </c>
      <c r="C124" s="123" t="s">
        <v>116</v>
      </c>
      <c r="D124" s="121"/>
      <c r="E124" s="116"/>
      <c r="F124" s="116"/>
    </row>
    <row r="125" spans="1:6" ht="37.5" x14ac:dyDescent="0.2">
      <c r="A125" s="117" t="s">
        <v>134</v>
      </c>
      <c r="B125" s="114" t="s">
        <v>135</v>
      </c>
      <c r="C125" s="114" t="s">
        <v>124</v>
      </c>
      <c r="D125" s="115">
        <f>SUM(D126:D135)</f>
        <v>0</v>
      </c>
      <c r="E125" s="115">
        <f>SUM(E126:E135)</f>
        <v>0</v>
      </c>
      <c r="F125" s="115" t="s">
        <v>136</v>
      </c>
    </row>
    <row r="126" spans="1:6" ht="37.5" x14ac:dyDescent="0.2">
      <c r="A126" s="113"/>
      <c r="B126" s="119" t="s">
        <v>120</v>
      </c>
      <c r="C126" s="120"/>
      <c r="D126" s="121"/>
      <c r="E126" s="116"/>
      <c r="F126" s="116"/>
    </row>
    <row r="127" spans="1:6" ht="30" customHeight="1" x14ac:dyDescent="0.2">
      <c r="A127" s="113"/>
      <c r="B127" s="122" t="s">
        <v>109</v>
      </c>
      <c r="C127" s="120">
        <v>0.4</v>
      </c>
      <c r="D127" s="121"/>
      <c r="E127" s="116"/>
      <c r="F127" s="116"/>
    </row>
    <row r="128" spans="1:6" ht="27" customHeight="1" x14ac:dyDescent="0.2">
      <c r="A128" s="113"/>
      <c r="B128" s="122" t="s">
        <v>110</v>
      </c>
      <c r="C128" s="123" t="s">
        <v>111</v>
      </c>
      <c r="D128" s="121"/>
      <c r="E128" s="116"/>
      <c r="F128" s="116"/>
    </row>
    <row r="129" spans="1:6" ht="39" customHeight="1" x14ac:dyDescent="0.2">
      <c r="A129" s="113"/>
      <c r="B129" s="122" t="s">
        <v>112</v>
      </c>
      <c r="C129" s="120">
        <v>0.4</v>
      </c>
      <c r="D129" s="121"/>
      <c r="E129" s="116"/>
      <c r="F129" s="116"/>
    </row>
    <row r="130" spans="1:6" ht="36" customHeight="1" x14ac:dyDescent="0.2">
      <c r="A130" s="113"/>
      <c r="B130" s="122" t="s">
        <v>113</v>
      </c>
      <c r="C130" s="123" t="s">
        <v>111</v>
      </c>
      <c r="D130" s="121"/>
      <c r="E130" s="116"/>
      <c r="F130" s="116"/>
    </row>
    <row r="131" spans="1:6" ht="36" customHeight="1" x14ac:dyDescent="0.2">
      <c r="A131" s="124"/>
      <c r="B131" s="119" t="s">
        <v>114</v>
      </c>
      <c r="C131" s="123" t="s">
        <v>111</v>
      </c>
      <c r="D131" s="121"/>
      <c r="E131" s="116"/>
      <c r="F131" s="116"/>
    </row>
    <row r="132" spans="1:6" ht="36" customHeight="1" x14ac:dyDescent="0.2">
      <c r="A132" s="124"/>
      <c r="B132" s="122" t="s">
        <v>113</v>
      </c>
      <c r="C132" s="123" t="s">
        <v>115</v>
      </c>
      <c r="D132" s="121"/>
      <c r="E132" s="116"/>
      <c r="F132" s="116"/>
    </row>
    <row r="133" spans="1:6" ht="36" customHeight="1" x14ac:dyDescent="0.2">
      <c r="A133" s="124"/>
      <c r="B133" s="119" t="s">
        <v>114</v>
      </c>
      <c r="C133" s="123" t="s">
        <v>115</v>
      </c>
      <c r="D133" s="121"/>
      <c r="E133" s="116"/>
      <c r="F133" s="116"/>
    </row>
    <row r="134" spans="1:6" ht="36" customHeight="1" x14ac:dyDescent="0.2">
      <c r="A134" s="124"/>
      <c r="B134" s="122" t="s">
        <v>113</v>
      </c>
      <c r="C134" s="123" t="s">
        <v>116</v>
      </c>
      <c r="D134" s="121"/>
      <c r="E134" s="116"/>
      <c r="F134" s="116"/>
    </row>
    <row r="135" spans="1:6" ht="36" customHeight="1" x14ac:dyDescent="0.2">
      <c r="A135" s="124"/>
      <c r="B135" s="119" t="s">
        <v>114</v>
      </c>
      <c r="C135" s="123" t="s">
        <v>116</v>
      </c>
      <c r="D135" s="121"/>
      <c r="E135" s="116"/>
      <c r="F135" s="116"/>
    </row>
    <row r="136" spans="1:6" ht="38.25" customHeight="1" x14ac:dyDescent="0.2">
      <c r="A136" s="117">
        <v>4</v>
      </c>
      <c r="B136" s="114" t="s">
        <v>137</v>
      </c>
      <c r="C136" s="114"/>
      <c r="D136" s="115">
        <f>SUM(D138:D147)</f>
        <v>4922478.8440496344</v>
      </c>
      <c r="E136" s="115">
        <f>SUM(E138:E147)</f>
        <v>73587.000199999995</v>
      </c>
      <c r="F136" s="118">
        <f>D136/E136</f>
        <v>66.893321247923822</v>
      </c>
    </row>
    <row r="137" spans="1:6" ht="18.75" x14ac:dyDescent="0.2">
      <c r="A137" s="117"/>
      <c r="B137" s="114" t="s">
        <v>29</v>
      </c>
      <c r="C137" s="114"/>
      <c r="D137" s="115"/>
      <c r="E137" s="118"/>
      <c r="F137" s="118"/>
    </row>
    <row r="138" spans="1:6" ht="39" customHeight="1" x14ac:dyDescent="0.2">
      <c r="A138" s="124"/>
      <c r="B138" s="119" t="s">
        <v>120</v>
      </c>
      <c r="C138" s="119"/>
      <c r="D138" s="121">
        <f>'[1]Приложение(2) 6 (кальк)с льгот.'!D150</f>
        <v>3385091.0636380464</v>
      </c>
      <c r="E138" s="121">
        <f>'[1]Приложение(2) 6 (кальк)с льгот.'!E150</f>
        <v>1401.74</v>
      </c>
      <c r="F138" s="116">
        <f t="shared" ref="F138:F143" si="3">D138/E138</f>
        <v>2414.9207867636269</v>
      </c>
    </row>
    <row r="139" spans="1:6" ht="38.25" customHeight="1" x14ac:dyDescent="0.2">
      <c r="A139" s="124"/>
      <c r="B139" s="122" t="s">
        <v>109</v>
      </c>
      <c r="C139" s="120">
        <v>0.4</v>
      </c>
      <c r="D139" s="121">
        <f>'[1]Приложение(2) 6 (кальк)с льгот.'!D151</f>
        <v>162647.01807269902</v>
      </c>
      <c r="E139" s="121">
        <f>'[1]Приложение(2) 6 (кальк)с льгот.'!E151</f>
        <v>1018.36</v>
      </c>
      <c r="F139" s="116">
        <f t="shared" si="3"/>
        <v>159.71465697071667</v>
      </c>
    </row>
    <row r="140" spans="1:6" ht="36" customHeight="1" x14ac:dyDescent="0.2">
      <c r="A140" s="124"/>
      <c r="B140" s="122" t="s">
        <v>110</v>
      </c>
      <c r="C140" s="123" t="s">
        <v>111</v>
      </c>
      <c r="D140" s="121">
        <f>'[1]Приложение(2) 6 (кальк)с льгот.'!D152</f>
        <v>170828.69383241082</v>
      </c>
      <c r="E140" s="121">
        <f>'[1]Приложение(2) 6 (кальк)с льгот.'!E152</f>
        <v>1038.76</v>
      </c>
      <c r="F140" s="116">
        <f t="shared" si="3"/>
        <v>164.45443974778661</v>
      </c>
    </row>
    <row r="141" spans="1:6" ht="36.75" customHeight="1" x14ac:dyDescent="0.2">
      <c r="A141" s="124"/>
      <c r="B141" s="122" t="s">
        <v>112</v>
      </c>
      <c r="C141" s="120">
        <v>0.4</v>
      </c>
      <c r="D141" s="121">
        <f>'[1]Приложение(2) 6 (кальк)с льгот.'!D153</f>
        <v>81323.509036349511</v>
      </c>
      <c r="E141" s="121">
        <f>'[1]Приложение(2) 6 (кальк)с льгот.'!E153</f>
        <v>1470.9401999999998</v>
      </c>
      <c r="F141" s="116">
        <f t="shared" si="3"/>
        <v>55.286754034154157</v>
      </c>
    </row>
    <row r="142" spans="1:6" ht="36" customHeight="1" x14ac:dyDescent="0.2">
      <c r="A142" s="124"/>
      <c r="B142" s="122" t="s">
        <v>113</v>
      </c>
      <c r="C142" s="123" t="s">
        <v>111</v>
      </c>
      <c r="D142" s="121">
        <f>'[1]Приложение(2) 6 (кальк)с льгот.'!D154</f>
        <v>292849.18942698999</v>
      </c>
      <c r="E142" s="121">
        <f>'[1]Приложение(2) 6 (кальк)с льгот.'!E154</f>
        <v>6609.6</v>
      </c>
      <c r="F142" s="116">
        <f t="shared" si="3"/>
        <v>44.306643280529833</v>
      </c>
    </row>
    <row r="143" spans="1:6" ht="37.5" customHeight="1" x14ac:dyDescent="0.2">
      <c r="A143" s="124"/>
      <c r="B143" s="119" t="s">
        <v>114</v>
      </c>
      <c r="C143" s="123" t="s">
        <v>111</v>
      </c>
      <c r="D143" s="121">
        <f>'[1]Приложение(2) 6 (кальк)с льгот.'!D155</f>
        <v>829739.37004313827</v>
      </c>
      <c r="E143" s="121">
        <f>'[1]Приложение(2) 6 (кальк)с льгот.'!E155</f>
        <v>62047.6</v>
      </c>
      <c r="F143" s="116">
        <f t="shared" si="3"/>
        <v>13.372626339183761</v>
      </c>
    </row>
    <row r="144" spans="1:6" ht="37.5" customHeight="1" x14ac:dyDescent="0.2">
      <c r="A144" s="124"/>
      <c r="B144" s="122" t="s">
        <v>113</v>
      </c>
      <c r="C144" s="123" t="s">
        <v>115</v>
      </c>
      <c r="D144" s="121"/>
      <c r="E144" s="116"/>
      <c r="F144" s="116"/>
    </row>
    <row r="145" spans="1:6" ht="37.5" customHeight="1" x14ac:dyDescent="0.2">
      <c r="A145" s="124"/>
      <c r="B145" s="119" t="s">
        <v>114</v>
      </c>
      <c r="C145" s="123" t="s">
        <v>115</v>
      </c>
      <c r="D145" s="121"/>
      <c r="E145" s="116"/>
      <c r="F145" s="116"/>
    </row>
    <row r="146" spans="1:6" ht="37.5" customHeight="1" x14ac:dyDescent="0.2">
      <c r="A146" s="124"/>
      <c r="B146" s="122" t="s">
        <v>113</v>
      </c>
      <c r="C146" s="123" t="s">
        <v>116</v>
      </c>
      <c r="D146" s="121"/>
      <c r="E146" s="116"/>
      <c r="F146" s="116"/>
    </row>
    <row r="147" spans="1:6" ht="37.5" customHeight="1" x14ac:dyDescent="0.2">
      <c r="A147" s="124"/>
      <c r="B147" s="119" t="s">
        <v>114</v>
      </c>
      <c r="C147" s="123" t="s">
        <v>116</v>
      </c>
      <c r="D147" s="121"/>
      <c r="E147" s="116"/>
      <c r="F147" s="116"/>
    </row>
    <row r="148" spans="1:6" ht="18.75" x14ac:dyDescent="0.2">
      <c r="A148" s="117"/>
      <c r="B148" s="114" t="s">
        <v>30</v>
      </c>
      <c r="C148" s="114"/>
      <c r="D148" s="115"/>
      <c r="E148" s="115"/>
      <c r="F148" s="118"/>
    </row>
    <row r="149" spans="1:6" ht="18.75" x14ac:dyDescent="0.2">
      <c r="A149" s="117"/>
      <c r="B149" s="114" t="s">
        <v>117</v>
      </c>
      <c r="C149" s="114"/>
      <c r="D149" s="115"/>
      <c r="E149" s="115"/>
      <c r="F149" s="118"/>
    </row>
    <row r="150" spans="1:6" ht="78.75" customHeight="1" x14ac:dyDescent="0.2">
      <c r="A150" s="117">
        <v>5</v>
      </c>
      <c r="B150" s="114" t="s">
        <v>138</v>
      </c>
      <c r="C150" s="114"/>
      <c r="D150" s="115">
        <v>0</v>
      </c>
      <c r="E150" s="115">
        <v>0</v>
      </c>
      <c r="F150" s="118">
        <v>0</v>
      </c>
    </row>
    <row r="151" spans="1:6" ht="18.75" x14ac:dyDescent="0.2">
      <c r="A151" s="117"/>
      <c r="B151" s="114" t="s">
        <v>29</v>
      </c>
      <c r="C151" s="114"/>
      <c r="D151" s="115"/>
      <c r="E151" s="115"/>
      <c r="F151" s="118"/>
    </row>
    <row r="152" spans="1:6" ht="42" customHeight="1" x14ac:dyDescent="0.2">
      <c r="A152" s="124"/>
      <c r="B152" s="122" t="s">
        <v>139</v>
      </c>
      <c r="C152" s="120">
        <v>0.4</v>
      </c>
      <c r="D152" s="121"/>
      <c r="E152" s="121"/>
      <c r="F152" s="116"/>
    </row>
    <row r="153" spans="1:6" ht="38.25" customHeight="1" x14ac:dyDescent="0.2">
      <c r="A153" s="124"/>
      <c r="B153" s="122" t="s">
        <v>140</v>
      </c>
      <c r="C153" s="123" t="s">
        <v>111</v>
      </c>
      <c r="D153" s="121"/>
      <c r="E153" s="121"/>
      <c r="F153" s="116"/>
    </row>
    <row r="154" spans="1:6" ht="35.25" customHeight="1" x14ac:dyDescent="0.2">
      <c r="A154" s="124"/>
      <c r="B154" s="119" t="s">
        <v>141</v>
      </c>
      <c r="C154" s="123" t="s">
        <v>111</v>
      </c>
      <c r="D154" s="121"/>
      <c r="E154" s="121"/>
      <c r="F154" s="116"/>
    </row>
    <row r="155" spans="1:6" ht="35.25" customHeight="1" x14ac:dyDescent="0.2">
      <c r="A155" s="124"/>
      <c r="B155" s="122" t="s">
        <v>113</v>
      </c>
      <c r="C155" s="123" t="s">
        <v>115</v>
      </c>
      <c r="D155" s="121"/>
      <c r="E155" s="121"/>
      <c r="F155" s="116"/>
    </row>
    <row r="156" spans="1:6" ht="35.25" customHeight="1" x14ac:dyDescent="0.2">
      <c r="A156" s="124"/>
      <c r="B156" s="119" t="s">
        <v>114</v>
      </c>
      <c r="C156" s="123" t="s">
        <v>115</v>
      </c>
      <c r="D156" s="121"/>
      <c r="E156" s="121"/>
      <c r="F156" s="116"/>
    </row>
    <row r="157" spans="1:6" ht="35.25" customHeight="1" x14ac:dyDescent="0.2">
      <c r="A157" s="124"/>
      <c r="B157" s="122" t="s">
        <v>113</v>
      </c>
      <c r="C157" s="123" t="s">
        <v>116</v>
      </c>
      <c r="D157" s="121"/>
      <c r="E157" s="121"/>
      <c r="F157" s="116"/>
    </row>
    <row r="158" spans="1:6" ht="35.25" customHeight="1" x14ac:dyDescent="0.2">
      <c r="A158" s="124"/>
      <c r="B158" s="119" t="s">
        <v>114</v>
      </c>
      <c r="C158" s="123" t="s">
        <v>116</v>
      </c>
      <c r="D158" s="121"/>
      <c r="E158" s="121"/>
      <c r="F158" s="116"/>
    </row>
    <row r="159" spans="1:6" ht="18.75" x14ac:dyDescent="0.2">
      <c r="A159" s="117"/>
      <c r="B159" s="114" t="s">
        <v>30</v>
      </c>
      <c r="C159" s="114"/>
      <c r="D159" s="115"/>
      <c r="E159" s="115"/>
      <c r="F159" s="118"/>
    </row>
    <row r="160" spans="1:6" ht="18.75" x14ac:dyDescent="0.2">
      <c r="A160" s="117"/>
      <c r="B160" s="114" t="s">
        <v>117</v>
      </c>
      <c r="C160" s="114"/>
      <c r="D160" s="115"/>
      <c r="E160" s="115"/>
      <c r="F160" s="118"/>
    </row>
    <row r="161" spans="1:6" ht="148.5" customHeight="1" x14ac:dyDescent="0.2">
      <c r="A161" s="117">
        <v>6</v>
      </c>
      <c r="B161" s="114" t="s">
        <v>142</v>
      </c>
      <c r="C161" s="114"/>
      <c r="D161" s="115">
        <f>SUM(D163:D172)</f>
        <v>5557731.7366053807</v>
      </c>
      <c r="E161" s="115">
        <f>SUM(E163:E172)</f>
        <v>73587.000199999995</v>
      </c>
      <c r="F161" s="118">
        <f t="shared" ref="F161:F168" si="4">D161/E161</f>
        <v>75.525999449633517</v>
      </c>
    </row>
    <row r="162" spans="1:6" ht="18.75" x14ac:dyDescent="0.2">
      <c r="A162" s="117"/>
      <c r="B162" s="114" t="s">
        <v>29</v>
      </c>
      <c r="C162" s="114"/>
      <c r="D162" s="115"/>
      <c r="E162" s="115"/>
      <c r="F162" s="118"/>
    </row>
    <row r="163" spans="1:6" ht="41.25" customHeight="1" x14ac:dyDescent="0.2">
      <c r="A163" s="124"/>
      <c r="B163" s="119" t="s">
        <v>120</v>
      </c>
      <c r="C163" s="119"/>
      <c r="D163" s="121">
        <f>'[1]Приложение(2) 6 (кальк)с льгот.'!D169</f>
        <v>3893734.6433841251</v>
      </c>
      <c r="E163" s="121">
        <f>'[1]Приложение(2) 6 (кальк)с льгот.'!E169</f>
        <v>1401.74</v>
      </c>
      <c r="F163" s="116">
        <f t="shared" si="4"/>
        <v>2777.7866390230179</v>
      </c>
    </row>
    <row r="164" spans="1:6" ht="28.5" customHeight="1" x14ac:dyDescent="0.2">
      <c r="A164" s="124"/>
      <c r="B164" s="122" t="s">
        <v>109</v>
      </c>
      <c r="C164" s="120">
        <v>0.4</v>
      </c>
      <c r="D164" s="121">
        <f>'[1]Приложение(2) 6 (кальк)с льгот.'!D170</f>
        <v>187086.34923166974</v>
      </c>
      <c r="E164" s="121">
        <f>'[1]Приложение(2) 6 (кальк)с льгот.'!E170</f>
        <v>1018.36</v>
      </c>
      <c r="F164" s="116">
        <f t="shared" si="4"/>
        <v>183.7133717267663</v>
      </c>
    </row>
    <row r="165" spans="1:6" ht="24.75" customHeight="1" x14ac:dyDescent="0.2">
      <c r="A165" s="124"/>
      <c r="B165" s="122" t="s">
        <v>110</v>
      </c>
      <c r="C165" s="123" t="s">
        <v>111</v>
      </c>
      <c r="D165" s="121">
        <f>'[1]Приложение(2) 6 (кальк)с льгот.'!D171</f>
        <v>182708.92425691048</v>
      </c>
      <c r="E165" s="121">
        <f>'[1]Приложение(2) 6 (кальк)с льгот.'!E171</f>
        <v>1038.76</v>
      </c>
      <c r="F165" s="116">
        <f t="shared" si="4"/>
        <v>175.89137457825723</v>
      </c>
    </row>
    <row r="166" spans="1:6" ht="25.5" customHeight="1" x14ac:dyDescent="0.2">
      <c r="A166" s="124"/>
      <c r="B166" s="122" t="s">
        <v>112</v>
      </c>
      <c r="C166" s="120">
        <v>0.4</v>
      </c>
      <c r="D166" s="121">
        <f>'[1]Приложение(2) 6 (кальк)с льгот.'!D172</f>
        <v>93543.174615834869</v>
      </c>
      <c r="E166" s="121">
        <f>'[1]Приложение(2) 6 (кальк)с льгот.'!E172</f>
        <v>1470.9401999999998</v>
      </c>
      <c r="F166" s="116">
        <f t="shared" si="4"/>
        <v>63.594138372066304</v>
      </c>
    </row>
    <row r="167" spans="1:6" ht="22.5" customHeight="1" x14ac:dyDescent="0.2">
      <c r="A167" s="124"/>
      <c r="B167" s="122" t="s">
        <v>113</v>
      </c>
      <c r="C167" s="123" t="s">
        <v>111</v>
      </c>
      <c r="D167" s="121">
        <f>'[1]Приложение(2) 6 (кальк)с льгот.'!D173</f>
        <v>313215.29872613226</v>
      </c>
      <c r="E167" s="121">
        <f>'[1]Приложение(2) 6 (кальк)с льгот.'!E173</f>
        <v>6609.6</v>
      </c>
      <c r="F167" s="116">
        <f t="shared" si="4"/>
        <v>47.387935537117563</v>
      </c>
    </row>
    <row r="168" spans="1:6" s="159" customFormat="1" ht="26.25" customHeight="1" x14ac:dyDescent="0.2">
      <c r="A168" s="124"/>
      <c r="B168" s="119" t="s">
        <v>114</v>
      </c>
      <c r="C168" s="123" t="s">
        <v>111</v>
      </c>
      <c r="D168" s="121">
        <f>'[1]Приложение(2) 6 (кальк)с льгот.'!D174</f>
        <v>887443.34639070812</v>
      </c>
      <c r="E168" s="121">
        <f>'[1]Приложение(2) 6 (кальк)с льгот.'!E174</f>
        <v>62047.6</v>
      </c>
      <c r="F168" s="116">
        <f t="shared" si="4"/>
        <v>14.302621638721048</v>
      </c>
    </row>
    <row r="169" spans="1:6" s="159" customFormat="1" ht="27.75" customHeight="1" x14ac:dyDescent="0.2">
      <c r="A169" s="124"/>
      <c r="B169" s="122" t="s">
        <v>113</v>
      </c>
      <c r="C169" s="123" t="s">
        <v>115</v>
      </c>
      <c r="D169" s="121"/>
      <c r="E169" s="121"/>
      <c r="F169" s="116"/>
    </row>
    <row r="170" spans="1:6" s="159" customFormat="1" ht="26.25" customHeight="1" x14ac:dyDescent="0.2">
      <c r="A170" s="124"/>
      <c r="B170" s="119" t="s">
        <v>114</v>
      </c>
      <c r="C170" s="123" t="s">
        <v>115</v>
      </c>
      <c r="D170" s="121"/>
      <c r="E170" s="121"/>
      <c r="F170" s="116"/>
    </row>
    <row r="171" spans="1:6" s="159" customFormat="1" ht="26.25" customHeight="1" x14ac:dyDescent="0.2">
      <c r="A171" s="124"/>
      <c r="B171" s="122" t="s">
        <v>113</v>
      </c>
      <c r="C171" s="123" t="s">
        <v>116</v>
      </c>
      <c r="D171" s="121"/>
      <c r="E171" s="121"/>
      <c r="F171" s="116"/>
    </row>
    <row r="172" spans="1:6" s="159" customFormat="1" ht="23.25" customHeight="1" x14ac:dyDescent="0.2">
      <c r="A172" s="124"/>
      <c r="B172" s="119" t="s">
        <v>114</v>
      </c>
      <c r="C172" s="123" t="s">
        <v>116</v>
      </c>
      <c r="D172" s="121"/>
      <c r="E172" s="121"/>
      <c r="F172" s="116"/>
    </row>
    <row r="173" spans="1:6" ht="18.75" x14ac:dyDescent="0.2">
      <c r="A173" s="117"/>
      <c r="B173" s="114" t="s">
        <v>30</v>
      </c>
      <c r="C173" s="114"/>
      <c r="D173" s="115"/>
      <c r="E173" s="115"/>
      <c r="F173" s="118"/>
    </row>
    <row r="174" spans="1:6" ht="18.75" x14ac:dyDescent="0.2">
      <c r="A174" s="117"/>
      <c r="B174" s="114" t="s">
        <v>117</v>
      </c>
      <c r="C174" s="114"/>
      <c r="D174" s="115"/>
      <c r="E174" s="115"/>
      <c r="F174" s="118"/>
    </row>
    <row r="175" spans="1:6" ht="18" x14ac:dyDescent="0.25">
      <c r="A175" s="160"/>
      <c r="B175" s="160"/>
      <c r="C175" s="160"/>
      <c r="D175" s="160"/>
      <c r="E175" s="160"/>
      <c r="F175" s="160"/>
    </row>
    <row r="176" spans="1:6" ht="38.25" customHeight="1" x14ac:dyDescent="0.3">
      <c r="A176" s="161" t="s">
        <v>91</v>
      </c>
      <c r="B176" s="270" t="s">
        <v>143</v>
      </c>
      <c r="C176" s="270"/>
      <c r="D176" s="270"/>
      <c r="E176" s="270"/>
      <c r="F176" s="270"/>
    </row>
    <row r="177" spans="1:6" ht="72" customHeight="1" x14ac:dyDescent="0.2">
      <c r="A177" s="161" t="s">
        <v>93</v>
      </c>
      <c r="B177" s="267" t="s">
        <v>94</v>
      </c>
      <c r="C177" s="239"/>
      <c r="D177" s="239"/>
      <c r="E177" s="239"/>
      <c r="F177" s="239"/>
    </row>
    <row r="178" spans="1:6" ht="72.75" customHeight="1" x14ac:dyDescent="0.2">
      <c r="A178" s="161" t="s">
        <v>95</v>
      </c>
      <c r="B178" s="267" t="s">
        <v>144</v>
      </c>
      <c r="C178" s="239"/>
      <c r="D178" s="239"/>
      <c r="E178" s="239"/>
      <c r="F178" s="239"/>
    </row>
  </sheetData>
  <mergeCells count="8">
    <mergeCell ref="L5:T5"/>
    <mergeCell ref="A6:F6"/>
    <mergeCell ref="B176:F176"/>
    <mergeCell ref="B177:F177"/>
    <mergeCell ref="B178:F178"/>
    <mergeCell ref="D1:F1"/>
    <mergeCell ref="F2:F3"/>
    <mergeCell ref="A5:F5"/>
  </mergeCells>
  <printOptions horizontalCentered="1"/>
  <pageMargins left="0" right="0" top="0" bottom="0" header="0" footer="0"/>
  <pageSetup paperSize="9" scale="49" fitToHeight="4" orientation="portrait" r:id="rId1"/>
  <headerFooter alignWithMargins="0"/>
  <rowBreaks count="3" manualBreakCount="3">
    <brk id="113" max="5" man="1"/>
    <brk id="149" max="5" man="1"/>
    <brk id="16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37"/>
  <sheetViews>
    <sheetView view="pageBreakPreview" zoomScale="80" zoomScaleNormal="100" zoomScaleSheetLayoutView="80" workbookViewId="0">
      <selection activeCell="A6" sqref="A6:D6"/>
    </sheetView>
  </sheetViews>
  <sheetFormatPr defaultRowHeight="12.75" x14ac:dyDescent="0.2"/>
  <cols>
    <col min="1" max="1" width="10.7109375" style="103" customWidth="1"/>
    <col min="2" max="2" width="62.42578125" style="103" customWidth="1"/>
    <col min="3" max="3" width="21.42578125" style="103" customWidth="1"/>
    <col min="4" max="4" width="20.28515625" style="159" customWidth="1"/>
    <col min="5" max="5" width="13.28515625" style="159" customWidth="1"/>
    <col min="6" max="6" width="19.28515625" style="103" customWidth="1"/>
    <col min="7" max="7" width="13" style="103" customWidth="1"/>
    <col min="8" max="256" width="9.140625" style="103"/>
    <col min="257" max="257" width="10.7109375" style="103" customWidth="1"/>
    <col min="258" max="258" width="62.42578125" style="103" customWidth="1"/>
    <col min="259" max="259" width="21.42578125" style="103" customWidth="1"/>
    <col min="260" max="260" width="20.28515625" style="103" customWidth="1"/>
    <col min="261" max="261" width="13.28515625" style="103" customWidth="1"/>
    <col min="262" max="262" width="19.28515625" style="103" customWidth="1"/>
    <col min="263" max="263" width="13" style="103" customWidth="1"/>
    <col min="264" max="512" width="9.140625" style="103"/>
    <col min="513" max="513" width="10.7109375" style="103" customWidth="1"/>
    <col min="514" max="514" width="62.42578125" style="103" customWidth="1"/>
    <col min="515" max="515" width="21.42578125" style="103" customWidth="1"/>
    <col min="516" max="516" width="20.28515625" style="103" customWidth="1"/>
    <col min="517" max="517" width="13.28515625" style="103" customWidth="1"/>
    <col min="518" max="518" width="19.28515625" style="103" customWidth="1"/>
    <col min="519" max="519" width="13" style="103" customWidth="1"/>
    <col min="520" max="768" width="9.140625" style="103"/>
    <col min="769" max="769" width="10.7109375" style="103" customWidth="1"/>
    <col min="770" max="770" width="62.42578125" style="103" customWidth="1"/>
    <col min="771" max="771" width="21.42578125" style="103" customWidth="1"/>
    <col min="772" max="772" width="20.28515625" style="103" customWidth="1"/>
    <col min="773" max="773" width="13.28515625" style="103" customWidth="1"/>
    <col min="774" max="774" width="19.28515625" style="103" customWidth="1"/>
    <col min="775" max="775" width="13" style="103" customWidth="1"/>
    <col min="776" max="1024" width="9.140625" style="103"/>
    <col min="1025" max="1025" width="10.7109375" style="103" customWidth="1"/>
    <col min="1026" max="1026" width="62.42578125" style="103" customWidth="1"/>
    <col min="1027" max="1027" width="21.42578125" style="103" customWidth="1"/>
    <col min="1028" max="1028" width="20.28515625" style="103" customWidth="1"/>
    <col min="1029" max="1029" width="13.28515625" style="103" customWidth="1"/>
    <col min="1030" max="1030" width="19.28515625" style="103" customWidth="1"/>
    <col min="1031" max="1031" width="13" style="103" customWidth="1"/>
    <col min="1032" max="1280" width="9.140625" style="103"/>
    <col min="1281" max="1281" width="10.7109375" style="103" customWidth="1"/>
    <col min="1282" max="1282" width="62.42578125" style="103" customWidth="1"/>
    <col min="1283" max="1283" width="21.42578125" style="103" customWidth="1"/>
    <col min="1284" max="1284" width="20.28515625" style="103" customWidth="1"/>
    <col min="1285" max="1285" width="13.28515625" style="103" customWidth="1"/>
    <col min="1286" max="1286" width="19.28515625" style="103" customWidth="1"/>
    <col min="1287" max="1287" width="13" style="103" customWidth="1"/>
    <col min="1288" max="1536" width="9.140625" style="103"/>
    <col min="1537" max="1537" width="10.7109375" style="103" customWidth="1"/>
    <col min="1538" max="1538" width="62.42578125" style="103" customWidth="1"/>
    <col min="1539" max="1539" width="21.42578125" style="103" customWidth="1"/>
    <col min="1540" max="1540" width="20.28515625" style="103" customWidth="1"/>
    <col min="1541" max="1541" width="13.28515625" style="103" customWidth="1"/>
    <col min="1542" max="1542" width="19.28515625" style="103" customWidth="1"/>
    <col min="1543" max="1543" width="13" style="103" customWidth="1"/>
    <col min="1544" max="1792" width="9.140625" style="103"/>
    <col min="1793" max="1793" width="10.7109375" style="103" customWidth="1"/>
    <col min="1794" max="1794" width="62.42578125" style="103" customWidth="1"/>
    <col min="1795" max="1795" width="21.42578125" style="103" customWidth="1"/>
    <col min="1796" max="1796" width="20.28515625" style="103" customWidth="1"/>
    <col min="1797" max="1797" width="13.28515625" style="103" customWidth="1"/>
    <col min="1798" max="1798" width="19.28515625" style="103" customWidth="1"/>
    <col min="1799" max="1799" width="13" style="103" customWidth="1"/>
    <col min="1800" max="2048" width="9.140625" style="103"/>
    <col min="2049" max="2049" width="10.7109375" style="103" customWidth="1"/>
    <col min="2050" max="2050" width="62.42578125" style="103" customWidth="1"/>
    <col min="2051" max="2051" width="21.42578125" style="103" customWidth="1"/>
    <col min="2052" max="2052" width="20.28515625" style="103" customWidth="1"/>
    <col min="2053" max="2053" width="13.28515625" style="103" customWidth="1"/>
    <col min="2054" max="2054" width="19.28515625" style="103" customWidth="1"/>
    <col min="2055" max="2055" width="13" style="103" customWidth="1"/>
    <col min="2056" max="2304" width="9.140625" style="103"/>
    <col min="2305" max="2305" width="10.7109375" style="103" customWidth="1"/>
    <col min="2306" max="2306" width="62.42578125" style="103" customWidth="1"/>
    <col min="2307" max="2307" width="21.42578125" style="103" customWidth="1"/>
    <col min="2308" max="2308" width="20.28515625" style="103" customWidth="1"/>
    <col min="2309" max="2309" width="13.28515625" style="103" customWidth="1"/>
    <col min="2310" max="2310" width="19.28515625" style="103" customWidth="1"/>
    <col min="2311" max="2311" width="13" style="103" customWidth="1"/>
    <col min="2312" max="2560" width="9.140625" style="103"/>
    <col min="2561" max="2561" width="10.7109375" style="103" customWidth="1"/>
    <col min="2562" max="2562" width="62.42578125" style="103" customWidth="1"/>
    <col min="2563" max="2563" width="21.42578125" style="103" customWidth="1"/>
    <col min="2564" max="2564" width="20.28515625" style="103" customWidth="1"/>
    <col min="2565" max="2565" width="13.28515625" style="103" customWidth="1"/>
    <col min="2566" max="2566" width="19.28515625" style="103" customWidth="1"/>
    <col min="2567" max="2567" width="13" style="103" customWidth="1"/>
    <col min="2568" max="2816" width="9.140625" style="103"/>
    <col min="2817" max="2817" width="10.7109375" style="103" customWidth="1"/>
    <col min="2818" max="2818" width="62.42578125" style="103" customWidth="1"/>
    <col min="2819" max="2819" width="21.42578125" style="103" customWidth="1"/>
    <col min="2820" max="2820" width="20.28515625" style="103" customWidth="1"/>
    <col min="2821" max="2821" width="13.28515625" style="103" customWidth="1"/>
    <col min="2822" max="2822" width="19.28515625" style="103" customWidth="1"/>
    <col min="2823" max="2823" width="13" style="103" customWidth="1"/>
    <col min="2824" max="3072" width="9.140625" style="103"/>
    <col min="3073" max="3073" width="10.7109375" style="103" customWidth="1"/>
    <col min="3074" max="3074" width="62.42578125" style="103" customWidth="1"/>
    <col min="3075" max="3075" width="21.42578125" style="103" customWidth="1"/>
    <col min="3076" max="3076" width="20.28515625" style="103" customWidth="1"/>
    <col min="3077" max="3077" width="13.28515625" style="103" customWidth="1"/>
    <col min="3078" max="3078" width="19.28515625" style="103" customWidth="1"/>
    <col min="3079" max="3079" width="13" style="103" customWidth="1"/>
    <col min="3080" max="3328" width="9.140625" style="103"/>
    <col min="3329" max="3329" width="10.7109375" style="103" customWidth="1"/>
    <col min="3330" max="3330" width="62.42578125" style="103" customWidth="1"/>
    <col min="3331" max="3331" width="21.42578125" style="103" customWidth="1"/>
    <col min="3332" max="3332" width="20.28515625" style="103" customWidth="1"/>
    <col min="3333" max="3333" width="13.28515625" style="103" customWidth="1"/>
    <col min="3334" max="3334" width="19.28515625" style="103" customWidth="1"/>
    <col min="3335" max="3335" width="13" style="103" customWidth="1"/>
    <col min="3336" max="3584" width="9.140625" style="103"/>
    <col min="3585" max="3585" width="10.7109375" style="103" customWidth="1"/>
    <col min="3586" max="3586" width="62.42578125" style="103" customWidth="1"/>
    <col min="3587" max="3587" width="21.42578125" style="103" customWidth="1"/>
    <col min="3588" max="3588" width="20.28515625" style="103" customWidth="1"/>
    <col min="3589" max="3589" width="13.28515625" style="103" customWidth="1"/>
    <col min="3590" max="3590" width="19.28515625" style="103" customWidth="1"/>
    <col min="3591" max="3591" width="13" style="103" customWidth="1"/>
    <col min="3592" max="3840" width="9.140625" style="103"/>
    <col min="3841" max="3841" width="10.7109375" style="103" customWidth="1"/>
    <col min="3842" max="3842" width="62.42578125" style="103" customWidth="1"/>
    <col min="3843" max="3843" width="21.42578125" style="103" customWidth="1"/>
    <col min="3844" max="3844" width="20.28515625" style="103" customWidth="1"/>
    <col min="3845" max="3845" width="13.28515625" style="103" customWidth="1"/>
    <col min="3846" max="3846" width="19.28515625" style="103" customWidth="1"/>
    <col min="3847" max="3847" width="13" style="103" customWidth="1"/>
    <col min="3848" max="4096" width="9.140625" style="103"/>
    <col min="4097" max="4097" width="10.7109375" style="103" customWidth="1"/>
    <col min="4098" max="4098" width="62.42578125" style="103" customWidth="1"/>
    <col min="4099" max="4099" width="21.42578125" style="103" customWidth="1"/>
    <col min="4100" max="4100" width="20.28515625" style="103" customWidth="1"/>
    <col min="4101" max="4101" width="13.28515625" style="103" customWidth="1"/>
    <col min="4102" max="4102" width="19.28515625" style="103" customWidth="1"/>
    <col min="4103" max="4103" width="13" style="103" customWidth="1"/>
    <col min="4104" max="4352" width="9.140625" style="103"/>
    <col min="4353" max="4353" width="10.7109375" style="103" customWidth="1"/>
    <col min="4354" max="4354" width="62.42578125" style="103" customWidth="1"/>
    <col min="4355" max="4355" width="21.42578125" style="103" customWidth="1"/>
    <col min="4356" max="4356" width="20.28515625" style="103" customWidth="1"/>
    <col min="4357" max="4357" width="13.28515625" style="103" customWidth="1"/>
    <col min="4358" max="4358" width="19.28515625" style="103" customWidth="1"/>
    <col min="4359" max="4359" width="13" style="103" customWidth="1"/>
    <col min="4360" max="4608" width="9.140625" style="103"/>
    <col min="4609" max="4609" width="10.7109375" style="103" customWidth="1"/>
    <col min="4610" max="4610" width="62.42578125" style="103" customWidth="1"/>
    <col min="4611" max="4611" width="21.42578125" style="103" customWidth="1"/>
    <col min="4612" max="4612" width="20.28515625" style="103" customWidth="1"/>
    <col min="4613" max="4613" width="13.28515625" style="103" customWidth="1"/>
    <col min="4614" max="4614" width="19.28515625" style="103" customWidth="1"/>
    <col min="4615" max="4615" width="13" style="103" customWidth="1"/>
    <col min="4616" max="4864" width="9.140625" style="103"/>
    <col min="4865" max="4865" width="10.7109375" style="103" customWidth="1"/>
    <col min="4866" max="4866" width="62.42578125" style="103" customWidth="1"/>
    <col min="4867" max="4867" width="21.42578125" style="103" customWidth="1"/>
    <col min="4868" max="4868" width="20.28515625" style="103" customWidth="1"/>
    <col min="4869" max="4869" width="13.28515625" style="103" customWidth="1"/>
    <col min="4870" max="4870" width="19.28515625" style="103" customWidth="1"/>
    <col min="4871" max="4871" width="13" style="103" customWidth="1"/>
    <col min="4872" max="5120" width="9.140625" style="103"/>
    <col min="5121" max="5121" width="10.7109375" style="103" customWidth="1"/>
    <col min="5122" max="5122" width="62.42578125" style="103" customWidth="1"/>
    <col min="5123" max="5123" width="21.42578125" style="103" customWidth="1"/>
    <col min="5124" max="5124" width="20.28515625" style="103" customWidth="1"/>
    <col min="5125" max="5125" width="13.28515625" style="103" customWidth="1"/>
    <col min="5126" max="5126" width="19.28515625" style="103" customWidth="1"/>
    <col min="5127" max="5127" width="13" style="103" customWidth="1"/>
    <col min="5128" max="5376" width="9.140625" style="103"/>
    <col min="5377" max="5377" width="10.7109375" style="103" customWidth="1"/>
    <col min="5378" max="5378" width="62.42578125" style="103" customWidth="1"/>
    <col min="5379" max="5379" width="21.42578125" style="103" customWidth="1"/>
    <col min="5380" max="5380" width="20.28515625" style="103" customWidth="1"/>
    <col min="5381" max="5381" width="13.28515625" style="103" customWidth="1"/>
    <col min="5382" max="5382" width="19.28515625" style="103" customWidth="1"/>
    <col min="5383" max="5383" width="13" style="103" customWidth="1"/>
    <col min="5384" max="5632" width="9.140625" style="103"/>
    <col min="5633" max="5633" width="10.7109375" style="103" customWidth="1"/>
    <col min="5634" max="5634" width="62.42578125" style="103" customWidth="1"/>
    <col min="5635" max="5635" width="21.42578125" style="103" customWidth="1"/>
    <col min="5636" max="5636" width="20.28515625" style="103" customWidth="1"/>
    <col min="5637" max="5637" width="13.28515625" style="103" customWidth="1"/>
    <col min="5638" max="5638" width="19.28515625" style="103" customWidth="1"/>
    <col min="5639" max="5639" width="13" style="103" customWidth="1"/>
    <col min="5640" max="5888" width="9.140625" style="103"/>
    <col min="5889" max="5889" width="10.7109375" style="103" customWidth="1"/>
    <col min="5890" max="5890" width="62.42578125" style="103" customWidth="1"/>
    <col min="5891" max="5891" width="21.42578125" style="103" customWidth="1"/>
    <col min="5892" max="5892" width="20.28515625" style="103" customWidth="1"/>
    <col min="5893" max="5893" width="13.28515625" style="103" customWidth="1"/>
    <col min="5894" max="5894" width="19.28515625" style="103" customWidth="1"/>
    <col min="5895" max="5895" width="13" style="103" customWidth="1"/>
    <col min="5896" max="6144" width="9.140625" style="103"/>
    <col min="6145" max="6145" width="10.7109375" style="103" customWidth="1"/>
    <col min="6146" max="6146" width="62.42578125" style="103" customWidth="1"/>
    <col min="6147" max="6147" width="21.42578125" style="103" customWidth="1"/>
    <col min="6148" max="6148" width="20.28515625" style="103" customWidth="1"/>
    <col min="6149" max="6149" width="13.28515625" style="103" customWidth="1"/>
    <col min="6150" max="6150" width="19.28515625" style="103" customWidth="1"/>
    <col min="6151" max="6151" width="13" style="103" customWidth="1"/>
    <col min="6152" max="6400" width="9.140625" style="103"/>
    <col min="6401" max="6401" width="10.7109375" style="103" customWidth="1"/>
    <col min="6402" max="6402" width="62.42578125" style="103" customWidth="1"/>
    <col min="6403" max="6403" width="21.42578125" style="103" customWidth="1"/>
    <col min="6404" max="6404" width="20.28515625" style="103" customWidth="1"/>
    <col min="6405" max="6405" width="13.28515625" style="103" customWidth="1"/>
    <col min="6406" max="6406" width="19.28515625" style="103" customWidth="1"/>
    <col min="6407" max="6407" width="13" style="103" customWidth="1"/>
    <col min="6408" max="6656" width="9.140625" style="103"/>
    <col min="6657" max="6657" width="10.7109375" style="103" customWidth="1"/>
    <col min="6658" max="6658" width="62.42578125" style="103" customWidth="1"/>
    <col min="6659" max="6659" width="21.42578125" style="103" customWidth="1"/>
    <col min="6660" max="6660" width="20.28515625" style="103" customWidth="1"/>
    <col min="6661" max="6661" width="13.28515625" style="103" customWidth="1"/>
    <col min="6662" max="6662" width="19.28515625" style="103" customWidth="1"/>
    <col min="6663" max="6663" width="13" style="103" customWidth="1"/>
    <col min="6664" max="6912" width="9.140625" style="103"/>
    <col min="6913" max="6913" width="10.7109375" style="103" customWidth="1"/>
    <col min="6914" max="6914" width="62.42578125" style="103" customWidth="1"/>
    <col min="6915" max="6915" width="21.42578125" style="103" customWidth="1"/>
    <col min="6916" max="6916" width="20.28515625" style="103" customWidth="1"/>
    <col min="6917" max="6917" width="13.28515625" style="103" customWidth="1"/>
    <col min="6918" max="6918" width="19.28515625" style="103" customWidth="1"/>
    <col min="6919" max="6919" width="13" style="103" customWidth="1"/>
    <col min="6920" max="7168" width="9.140625" style="103"/>
    <col min="7169" max="7169" width="10.7109375" style="103" customWidth="1"/>
    <col min="7170" max="7170" width="62.42578125" style="103" customWidth="1"/>
    <col min="7171" max="7171" width="21.42578125" style="103" customWidth="1"/>
    <col min="7172" max="7172" width="20.28515625" style="103" customWidth="1"/>
    <col min="7173" max="7173" width="13.28515625" style="103" customWidth="1"/>
    <col min="7174" max="7174" width="19.28515625" style="103" customWidth="1"/>
    <col min="7175" max="7175" width="13" style="103" customWidth="1"/>
    <col min="7176" max="7424" width="9.140625" style="103"/>
    <col min="7425" max="7425" width="10.7109375" style="103" customWidth="1"/>
    <col min="7426" max="7426" width="62.42578125" style="103" customWidth="1"/>
    <col min="7427" max="7427" width="21.42578125" style="103" customWidth="1"/>
    <col min="7428" max="7428" width="20.28515625" style="103" customWidth="1"/>
    <col min="7429" max="7429" width="13.28515625" style="103" customWidth="1"/>
    <col min="7430" max="7430" width="19.28515625" style="103" customWidth="1"/>
    <col min="7431" max="7431" width="13" style="103" customWidth="1"/>
    <col min="7432" max="7680" width="9.140625" style="103"/>
    <col min="7681" max="7681" width="10.7109375" style="103" customWidth="1"/>
    <col min="7682" max="7682" width="62.42578125" style="103" customWidth="1"/>
    <col min="7683" max="7683" width="21.42578125" style="103" customWidth="1"/>
    <col min="7684" max="7684" width="20.28515625" style="103" customWidth="1"/>
    <col min="7685" max="7685" width="13.28515625" style="103" customWidth="1"/>
    <col min="7686" max="7686" width="19.28515625" style="103" customWidth="1"/>
    <col min="7687" max="7687" width="13" style="103" customWidth="1"/>
    <col min="7688" max="7936" width="9.140625" style="103"/>
    <col min="7937" max="7937" width="10.7109375" style="103" customWidth="1"/>
    <col min="7938" max="7938" width="62.42578125" style="103" customWidth="1"/>
    <col min="7939" max="7939" width="21.42578125" style="103" customWidth="1"/>
    <col min="7940" max="7940" width="20.28515625" style="103" customWidth="1"/>
    <col min="7941" max="7941" width="13.28515625" style="103" customWidth="1"/>
    <col min="7942" max="7942" width="19.28515625" style="103" customWidth="1"/>
    <col min="7943" max="7943" width="13" style="103" customWidth="1"/>
    <col min="7944" max="8192" width="9.140625" style="103"/>
    <col min="8193" max="8193" width="10.7109375" style="103" customWidth="1"/>
    <col min="8194" max="8194" width="62.42578125" style="103" customWidth="1"/>
    <col min="8195" max="8195" width="21.42578125" style="103" customWidth="1"/>
    <col min="8196" max="8196" width="20.28515625" style="103" customWidth="1"/>
    <col min="8197" max="8197" width="13.28515625" style="103" customWidth="1"/>
    <col min="8198" max="8198" width="19.28515625" style="103" customWidth="1"/>
    <col min="8199" max="8199" width="13" style="103" customWidth="1"/>
    <col min="8200" max="8448" width="9.140625" style="103"/>
    <col min="8449" max="8449" width="10.7109375" style="103" customWidth="1"/>
    <col min="8450" max="8450" width="62.42578125" style="103" customWidth="1"/>
    <col min="8451" max="8451" width="21.42578125" style="103" customWidth="1"/>
    <col min="8452" max="8452" width="20.28515625" style="103" customWidth="1"/>
    <col min="8453" max="8453" width="13.28515625" style="103" customWidth="1"/>
    <col min="8454" max="8454" width="19.28515625" style="103" customWidth="1"/>
    <col min="8455" max="8455" width="13" style="103" customWidth="1"/>
    <col min="8456" max="8704" width="9.140625" style="103"/>
    <col min="8705" max="8705" width="10.7109375" style="103" customWidth="1"/>
    <col min="8706" max="8706" width="62.42578125" style="103" customWidth="1"/>
    <col min="8707" max="8707" width="21.42578125" style="103" customWidth="1"/>
    <col min="8708" max="8708" width="20.28515625" style="103" customWidth="1"/>
    <col min="8709" max="8709" width="13.28515625" style="103" customWidth="1"/>
    <col min="8710" max="8710" width="19.28515625" style="103" customWidth="1"/>
    <col min="8711" max="8711" width="13" style="103" customWidth="1"/>
    <col min="8712" max="8960" width="9.140625" style="103"/>
    <col min="8961" max="8961" width="10.7109375" style="103" customWidth="1"/>
    <col min="8962" max="8962" width="62.42578125" style="103" customWidth="1"/>
    <col min="8963" max="8963" width="21.42578125" style="103" customWidth="1"/>
    <col min="8964" max="8964" width="20.28515625" style="103" customWidth="1"/>
    <col min="8965" max="8965" width="13.28515625" style="103" customWidth="1"/>
    <col min="8966" max="8966" width="19.28515625" style="103" customWidth="1"/>
    <col min="8967" max="8967" width="13" style="103" customWidth="1"/>
    <col min="8968" max="9216" width="9.140625" style="103"/>
    <col min="9217" max="9217" width="10.7109375" style="103" customWidth="1"/>
    <col min="9218" max="9218" width="62.42578125" style="103" customWidth="1"/>
    <col min="9219" max="9219" width="21.42578125" style="103" customWidth="1"/>
    <col min="9220" max="9220" width="20.28515625" style="103" customWidth="1"/>
    <col min="9221" max="9221" width="13.28515625" style="103" customWidth="1"/>
    <col min="9222" max="9222" width="19.28515625" style="103" customWidth="1"/>
    <col min="9223" max="9223" width="13" style="103" customWidth="1"/>
    <col min="9224" max="9472" width="9.140625" style="103"/>
    <col min="9473" max="9473" width="10.7109375" style="103" customWidth="1"/>
    <col min="9474" max="9474" width="62.42578125" style="103" customWidth="1"/>
    <col min="9475" max="9475" width="21.42578125" style="103" customWidth="1"/>
    <col min="9476" max="9476" width="20.28515625" style="103" customWidth="1"/>
    <col min="9477" max="9477" width="13.28515625" style="103" customWidth="1"/>
    <col min="9478" max="9478" width="19.28515625" style="103" customWidth="1"/>
    <col min="9479" max="9479" width="13" style="103" customWidth="1"/>
    <col min="9480" max="9728" width="9.140625" style="103"/>
    <col min="9729" max="9729" width="10.7109375" style="103" customWidth="1"/>
    <col min="9730" max="9730" width="62.42578125" style="103" customWidth="1"/>
    <col min="9731" max="9731" width="21.42578125" style="103" customWidth="1"/>
    <col min="9732" max="9732" width="20.28515625" style="103" customWidth="1"/>
    <col min="9733" max="9733" width="13.28515625" style="103" customWidth="1"/>
    <col min="9734" max="9734" width="19.28515625" style="103" customWidth="1"/>
    <col min="9735" max="9735" width="13" style="103" customWidth="1"/>
    <col min="9736" max="9984" width="9.140625" style="103"/>
    <col min="9985" max="9985" width="10.7109375" style="103" customWidth="1"/>
    <col min="9986" max="9986" width="62.42578125" style="103" customWidth="1"/>
    <col min="9987" max="9987" width="21.42578125" style="103" customWidth="1"/>
    <col min="9988" max="9988" width="20.28515625" style="103" customWidth="1"/>
    <col min="9989" max="9989" width="13.28515625" style="103" customWidth="1"/>
    <col min="9990" max="9990" width="19.28515625" style="103" customWidth="1"/>
    <col min="9991" max="9991" width="13" style="103" customWidth="1"/>
    <col min="9992" max="10240" width="9.140625" style="103"/>
    <col min="10241" max="10241" width="10.7109375" style="103" customWidth="1"/>
    <col min="10242" max="10242" width="62.42578125" style="103" customWidth="1"/>
    <col min="10243" max="10243" width="21.42578125" style="103" customWidth="1"/>
    <col min="10244" max="10244" width="20.28515625" style="103" customWidth="1"/>
    <col min="10245" max="10245" width="13.28515625" style="103" customWidth="1"/>
    <col min="10246" max="10246" width="19.28515625" style="103" customWidth="1"/>
    <col min="10247" max="10247" width="13" style="103" customWidth="1"/>
    <col min="10248" max="10496" width="9.140625" style="103"/>
    <col min="10497" max="10497" width="10.7109375" style="103" customWidth="1"/>
    <col min="10498" max="10498" width="62.42578125" style="103" customWidth="1"/>
    <col min="10499" max="10499" width="21.42578125" style="103" customWidth="1"/>
    <col min="10500" max="10500" width="20.28515625" style="103" customWidth="1"/>
    <col min="10501" max="10501" width="13.28515625" style="103" customWidth="1"/>
    <col min="10502" max="10502" width="19.28515625" style="103" customWidth="1"/>
    <col min="10503" max="10503" width="13" style="103" customWidth="1"/>
    <col min="10504" max="10752" width="9.140625" style="103"/>
    <col min="10753" max="10753" width="10.7109375" style="103" customWidth="1"/>
    <col min="10754" max="10754" width="62.42578125" style="103" customWidth="1"/>
    <col min="10755" max="10755" width="21.42578125" style="103" customWidth="1"/>
    <col min="10756" max="10756" width="20.28515625" style="103" customWidth="1"/>
    <col min="10757" max="10757" width="13.28515625" style="103" customWidth="1"/>
    <col min="10758" max="10758" width="19.28515625" style="103" customWidth="1"/>
    <col min="10759" max="10759" width="13" style="103" customWidth="1"/>
    <col min="10760" max="11008" width="9.140625" style="103"/>
    <col min="11009" max="11009" width="10.7109375" style="103" customWidth="1"/>
    <col min="11010" max="11010" width="62.42578125" style="103" customWidth="1"/>
    <col min="11011" max="11011" width="21.42578125" style="103" customWidth="1"/>
    <col min="11012" max="11012" width="20.28515625" style="103" customWidth="1"/>
    <col min="11013" max="11013" width="13.28515625" style="103" customWidth="1"/>
    <col min="11014" max="11014" width="19.28515625" style="103" customWidth="1"/>
    <col min="11015" max="11015" width="13" style="103" customWidth="1"/>
    <col min="11016" max="11264" width="9.140625" style="103"/>
    <col min="11265" max="11265" width="10.7109375" style="103" customWidth="1"/>
    <col min="11266" max="11266" width="62.42578125" style="103" customWidth="1"/>
    <col min="11267" max="11267" width="21.42578125" style="103" customWidth="1"/>
    <col min="11268" max="11268" width="20.28515625" style="103" customWidth="1"/>
    <col min="11269" max="11269" width="13.28515625" style="103" customWidth="1"/>
    <col min="11270" max="11270" width="19.28515625" style="103" customWidth="1"/>
    <col min="11271" max="11271" width="13" style="103" customWidth="1"/>
    <col min="11272" max="11520" width="9.140625" style="103"/>
    <col min="11521" max="11521" width="10.7109375" style="103" customWidth="1"/>
    <col min="11522" max="11522" width="62.42578125" style="103" customWidth="1"/>
    <col min="11523" max="11523" width="21.42578125" style="103" customWidth="1"/>
    <col min="11524" max="11524" width="20.28515625" style="103" customWidth="1"/>
    <col min="11525" max="11525" width="13.28515625" style="103" customWidth="1"/>
    <col min="11526" max="11526" width="19.28515625" style="103" customWidth="1"/>
    <col min="11527" max="11527" width="13" style="103" customWidth="1"/>
    <col min="11528" max="11776" width="9.140625" style="103"/>
    <col min="11777" max="11777" width="10.7109375" style="103" customWidth="1"/>
    <col min="11778" max="11778" width="62.42578125" style="103" customWidth="1"/>
    <col min="11779" max="11779" width="21.42578125" style="103" customWidth="1"/>
    <col min="11780" max="11780" width="20.28515625" style="103" customWidth="1"/>
    <col min="11781" max="11781" width="13.28515625" style="103" customWidth="1"/>
    <col min="11782" max="11782" width="19.28515625" style="103" customWidth="1"/>
    <col min="11783" max="11783" width="13" style="103" customWidth="1"/>
    <col min="11784" max="12032" width="9.140625" style="103"/>
    <col min="12033" max="12033" width="10.7109375" style="103" customWidth="1"/>
    <col min="12034" max="12034" width="62.42578125" style="103" customWidth="1"/>
    <col min="12035" max="12035" width="21.42578125" style="103" customWidth="1"/>
    <col min="12036" max="12036" width="20.28515625" style="103" customWidth="1"/>
    <col min="12037" max="12037" width="13.28515625" style="103" customWidth="1"/>
    <col min="12038" max="12038" width="19.28515625" style="103" customWidth="1"/>
    <col min="12039" max="12039" width="13" style="103" customWidth="1"/>
    <col min="12040" max="12288" width="9.140625" style="103"/>
    <col min="12289" max="12289" width="10.7109375" style="103" customWidth="1"/>
    <col min="12290" max="12290" width="62.42578125" style="103" customWidth="1"/>
    <col min="12291" max="12291" width="21.42578125" style="103" customWidth="1"/>
    <col min="12292" max="12292" width="20.28515625" style="103" customWidth="1"/>
    <col min="12293" max="12293" width="13.28515625" style="103" customWidth="1"/>
    <col min="12294" max="12294" width="19.28515625" style="103" customWidth="1"/>
    <col min="12295" max="12295" width="13" style="103" customWidth="1"/>
    <col min="12296" max="12544" width="9.140625" style="103"/>
    <col min="12545" max="12545" width="10.7109375" style="103" customWidth="1"/>
    <col min="12546" max="12546" width="62.42578125" style="103" customWidth="1"/>
    <col min="12547" max="12547" width="21.42578125" style="103" customWidth="1"/>
    <col min="12548" max="12548" width="20.28515625" style="103" customWidth="1"/>
    <col min="12549" max="12549" width="13.28515625" style="103" customWidth="1"/>
    <col min="12550" max="12550" width="19.28515625" style="103" customWidth="1"/>
    <col min="12551" max="12551" width="13" style="103" customWidth="1"/>
    <col min="12552" max="12800" width="9.140625" style="103"/>
    <col min="12801" max="12801" width="10.7109375" style="103" customWidth="1"/>
    <col min="12802" max="12802" width="62.42578125" style="103" customWidth="1"/>
    <col min="12803" max="12803" width="21.42578125" style="103" customWidth="1"/>
    <col min="12804" max="12804" width="20.28515625" style="103" customWidth="1"/>
    <col min="12805" max="12805" width="13.28515625" style="103" customWidth="1"/>
    <col min="12806" max="12806" width="19.28515625" style="103" customWidth="1"/>
    <col min="12807" max="12807" width="13" style="103" customWidth="1"/>
    <col min="12808" max="13056" width="9.140625" style="103"/>
    <col min="13057" max="13057" width="10.7109375" style="103" customWidth="1"/>
    <col min="13058" max="13058" width="62.42578125" style="103" customWidth="1"/>
    <col min="13059" max="13059" width="21.42578125" style="103" customWidth="1"/>
    <col min="13060" max="13060" width="20.28515625" style="103" customWidth="1"/>
    <col min="13061" max="13061" width="13.28515625" style="103" customWidth="1"/>
    <col min="13062" max="13062" width="19.28515625" style="103" customWidth="1"/>
    <col min="13063" max="13063" width="13" style="103" customWidth="1"/>
    <col min="13064" max="13312" width="9.140625" style="103"/>
    <col min="13313" max="13313" width="10.7109375" style="103" customWidth="1"/>
    <col min="13314" max="13314" width="62.42578125" style="103" customWidth="1"/>
    <col min="13315" max="13315" width="21.42578125" style="103" customWidth="1"/>
    <col min="13316" max="13316" width="20.28515625" style="103" customWidth="1"/>
    <col min="13317" max="13317" width="13.28515625" style="103" customWidth="1"/>
    <col min="13318" max="13318" width="19.28515625" style="103" customWidth="1"/>
    <col min="13319" max="13319" width="13" style="103" customWidth="1"/>
    <col min="13320" max="13568" width="9.140625" style="103"/>
    <col min="13569" max="13569" width="10.7109375" style="103" customWidth="1"/>
    <col min="13570" max="13570" width="62.42578125" style="103" customWidth="1"/>
    <col min="13571" max="13571" width="21.42578125" style="103" customWidth="1"/>
    <col min="13572" max="13572" width="20.28515625" style="103" customWidth="1"/>
    <col min="13573" max="13573" width="13.28515625" style="103" customWidth="1"/>
    <col min="13574" max="13574" width="19.28515625" style="103" customWidth="1"/>
    <col min="13575" max="13575" width="13" style="103" customWidth="1"/>
    <col min="13576" max="13824" width="9.140625" style="103"/>
    <col min="13825" max="13825" width="10.7109375" style="103" customWidth="1"/>
    <col min="13826" max="13826" width="62.42578125" style="103" customWidth="1"/>
    <col min="13827" max="13827" width="21.42578125" style="103" customWidth="1"/>
    <col min="13828" max="13828" width="20.28515625" style="103" customWidth="1"/>
    <col min="13829" max="13829" width="13.28515625" style="103" customWidth="1"/>
    <col min="13830" max="13830" width="19.28515625" style="103" customWidth="1"/>
    <col min="13831" max="13831" width="13" style="103" customWidth="1"/>
    <col min="13832" max="14080" width="9.140625" style="103"/>
    <col min="14081" max="14081" width="10.7109375" style="103" customWidth="1"/>
    <col min="14082" max="14082" width="62.42578125" style="103" customWidth="1"/>
    <col min="14083" max="14083" width="21.42578125" style="103" customWidth="1"/>
    <col min="14084" max="14084" width="20.28515625" style="103" customWidth="1"/>
    <col min="14085" max="14085" width="13.28515625" style="103" customWidth="1"/>
    <col min="14086" max="14086" width="19.28515625" style="103" customWidth="1"/>
    <col min="14087" max="14087" width="13" style="103" customWidth="1"/>
    <col min="14088" max="14336" width="9.140625" style="103"/>
    <col min="14337" max="14337" width="10.7109375" style="103" customWidth="1"/>
    <col min="14338" max="14338" width="62.42578125" style="103" customWidth="1"/>
    <col min="14339" max="14339" width="21.42578125" style="103" customWidth="1"/>
    <col min="14340" max="14340" width="20.28515625" style="103" customWidth="1"/>
    <col min="14341" max="14341" width="13.28515625" style="103" customWidth="1"/>
    <col min="14342" max="14342" width="19.28515625" style="103" customWidth="1"/>
    <col min="14343" max="14343" width="13" style="103" customWidth="1"/>
    <col min="14344" max="14592" width="9.140625" style="103"/>
    <col min="14593" max="14593" width="10.7109375" style="103" customWidth="1"/>
    <col min="14594" max="14594" width="62.42578125" style="103" customWidth="1"/>
    <col min="14595" max="14595" width="21.42578125" style="103" customWidth="1"/>
    <col min="14596" max="14596" width="20.28515625" style="103" customWidth="1"/>
    <col min="14597" max="14597" width="13.28515625" style="103" customWidth="1"/>
    <col min="14598" max="14598" width="19.28515625" style="103" customWidth="1"/>
    <col min="14599" max="14599" width="13" style="103" customWidth="1"/>
    <col min="14600" max="14848" width="9.140625" style="103"/>
    <col min="14849" max="14849" width="10.7109375" style="103" customWidth="1"/>
    <col min="14850" max="14850" width="62.42578125" style="103" customWidth="1"/>
    <col min="14851" max="14851" width="21.42578125" style="103" customWidth="1"/>
    <col min="14852" max="14852" width="20.28515625" style="103" customWidth="1"/>
    <col min="14853" max="14853" width="13.28515625" style="103" customWidth="1"/>
    <col min="14854" max="14854" width="19.28515625" style="103" customWidth="1"/>
    <col min="14855" max="14855" width="13" style="103" customWidth="1"/>
    <col min="14856" max="15104" width="9.140625" style="103"/>
    <col min="15105" max="15105" width="10.7109375" style="103" customWidth="1"/>
    <col min="15106" max="15106" width="62.42578125" style="103" customWidth="1"/>
    <col min="15107" max="15107" width="21.42578125" style="103" customWidth="1"/>
    <col min="15108" max="15108" width="20.28515625" style="103" customWidth="1"/>
    <col min="15109" max="15109" width="13.28515625" style="103" customWidth="1"/>
    <col min="15110" max="15110" width="19.28515625" style="103" customWidth="1"/>
    <col min="15111" max="15111" width="13" style="103" customWidth="1"/>
    <col min="15112" max="15360" width="9.140625" style="103"/>
    <col min="15361" max="15361" width="10.7109375" style="103" customWidth="1"/>
    <col min="15362" max="15362" width="62.42578125" style="103" customWidth="1"/>
    <col min="15363" max="15363" width="21.42578125" style="103" customWidth="1"/>
    <col min="15364" max="15364" width="20.28515625" style="103" customWidth="1"/>
    <col min="15365" max="15365" width="13.28515625" style="103" customWidth="1"/>
    <col min="15366" max="15366" width="19.28515625" style="103" customWidth="1"/>
    <col min="15367" max="15367" width="13" style="103" customWidth="1"/>
    <col min="15368" max="15616" width="9.140625" style="103"/>
    <col min="15617" max="15617" width="10.7109375" style="103" customWidth="1"/>
    <col min="15618" max="15618" width="62.42578125" style="103" customWidth="1"/>
    <col min="15619" max="15619" width="21.42578125" style="103" customWidth="1"/>
    <col min="15620" max="15620" width="20.28515625" style="103" customWidth="1"/>
    <col min="15621" max="15621" width="13.28515625" style="103" customWidth="1"/>
    <col min="15622" max="15622" width="19.28515625" style="103" customWidth="1"/>
    <col min="15623" max="15623" width="13" style="103" customWidth="1"/>
    <col min="15624" max="15872" width="9.140625" style="103"/>
    <col min="15873" max="15873" width="10.7109375" style="103" customWidth="1"/>
    <col min="15874" max="15874" width="62.42578125" style="103" customWidth="1"/>
    <col min="15875" max="15875" width="21.42578125" style="103" customWidth="1"/>
    <col min="15876" max="15876" width="20.28515625" style="103" customWidth="1"/>
    <col min="15877" max="15877" width="13.28515625" style="103" customWidth="1"/>
    <col min="15878" max="15878" width="19.28515625" style="103" customWidth="1"/>
    <col min="15879" max="15879" width="13" style="103" customWidth="1"/>
    <col min="15880" max="16128" width="9.140625" style="103"/>
    <col min="16129" max="16129" width="10.7109375" style="103" customWidth="1"/>
    <col min="16130" max="16130" width="62.42578125" style="103" customWidth="1"/>
    <col min="16131" max="16131" width="21.42578125" style="103" customWidth="1"/>
    <col min="16132" max="16132" width="20.28515625" style="103" customWidth="1"/>
    <col min="16133" max="16133" width="13.28515625" style="103" customWidth="1"/>
    <col min="16134" max="16134" width="19.28515625" style="103" customWidth="1"/>
    <col min="16135" max="16135" width="13" style="103" customWidth="1"/>
    <col min="16136" max="16384" width="9.140625" style="103"/>
  </cols>
  <sheetData>
    <row r="1" spans="1:7" s="9" customFormat="1" ht="15.75" customHeight="1" x14ac:dyDescent="0.25">
      <c r="A1" s="99"/>
      <c r="B1" s="100"/>
      <c r="C1" s="271" t="s">
        <v>145</v>
      </c>
      <c r="D1" s="271"/>
    </row>
    <row r="2" spans="1:7" s="9" customFormat="1" ht="39" customHeight="1" x14ac:dyDescent="0.25">
      <c r="A2" s="99"/>
      <c r="B2" s="162"/>
      <c r="C2" s="263" t="s">
        <v>1</v>
      </c>
      <c r="D2" s="263"/>
    </row>
    <row r="3" spans="1:7" s="9" customFormat="1" ht="5.25" customHeight="1" x14ac:dyDescent="0.25">
      <c r="A3" s="99"/>
      <c r="B3" s="162"/>
    </row>
    <row r="4" spans="1:7" s="9" customFormat="1" ht="7.5" customHeight="1" x14ac:dyDescent="0.25">
      <c r="A4" s="99"/>
      <c r="B4" s="162"/>
    </row>
    <row r="5" spans="1:7" ht="16.5" customHeight="1" x14ac:dyDescent="0.2">
      <c r="D5" s="103"/>
      <c r="E5" s="103"/>
    </row>
    <row r="6" spans="1:7" ht="90" customHeight="1" x14ac:dyDescent="0.3">
      <c r="A6" s="272" t="s">
        <v>146</v>
      </c>
      <c r="B6" s="272"/>
      <c r="C6" s="272"/>
      <c r="D6" s="272"/>
      <c r="E6" s="163"/>
      <c r="F6" s="163"/>
      <c r="G6" s="163"/>
    </row>
    <row r="7" spans="1:7" s="165" customFormat="1" ht="23.25" customHeight="1" x14ac:dyDescent="0.25">
      <c r="A7" s="273"/>
      <c r="B7" s="273"/>
      <c r="C7" s="273"/>
      <c r="D7" s="164"/>
      <c r="E7" s="164"/>
      <c r="F7" s="164"/>
      <c r="G7" s="164"/>
    </row>
    <row r="8" spans="1:7" ht="18" customHeight="1" thickBot="1" x14ac:dyDescent="0.3">
      <c r="A8" s="166"/>
      <c r="B8" s="166"/>
      <c r="C8" s="166"/>
      <c r="D8" s="167" t="s">
        <v>147</v>
      </c>
      <c r="E8" s="163"/>
      <c r="F8" s="163"/>
      <c r="G8" s="163"/>
    </row>
    <row r="9" spans="1:7" ht="18.75" customHeight="1" x14ac:dyDescent="0.2">
      <c r="A9" s="274" t="s">
        <v>148</v>
      </c>
      <c r="B9" s="274" t="s">
        <v>149</v>
      </c>
      <c r="C9" s="276" t="s">
        <v>150</v>
      </c>
      <c r="D9" s="278" t="s">
        <v>151</v>
      </c>
      <c r="E9" s="103"/>
    </row>
    <row r="10" spans="1:7" s="168" customFormat="1" ht="73.5" customHeight="1" thickBot="1" x14ac:dyDescent="0.3">
      <c r="A10" s="275"/>
      <c r="B10" s="275"/>
      <c r="C10" s="277"/>
      <c r="D10" s="279"/>
    </row>
    <row r="11" spans="1:7" ht="37.5" x14ac:dyDescent="0.3">
      <c r="A11" s="169" t="s">
        <v>152</v>
      </c>
      <c r="B11" s="170" t="s">
        <v>153</v>
      </c>
      <c r="C11" s="171">
        <f>C13+C14+C15+C16+C17+C28</f>
        <v>88297.698999999993</v>
      </c>
      <c r="D11" s="172">
        <f>D13+D14+D15+D16+D17+D28</f>
        <v>86830.967552600006</v>
      </c>
      <c r="E11" s="103"/>
    </row>
    <row r="12" spans="1:7" ht="18.75" x14ac:dyDescent="0.3">
      <c r="A12" s="173"/>
      <c r="B12" s="174" t="s">
        <v>154</v>
      </c>
      <c r="C12" s="175"/>
      <c r="D12" s="176"/>
      <c r="E12" s="103"/>
    </row>
    <row r="13" spans="1:7" ht="18.75" x14ac:dyDescent="0.3">
      <c r="A13" s="177" t="s">
        <v>155</v>
      </c>
      <c r="B13" s="178" t="s">
        <v>156</v>
      </c>
      <c r="C13" s="179">
        <f>'[1]Приложение (3)5 (НВВ)'!P17</f>
        <v>2494.6790000000001</v>
      </c>
      <c r="D13" s="180">
        <f>'[1]Приложение (3)5 (НВВ)'!T17</f>
        <v>2500.4554999999996</v>
      </c>
      <c r="E13" s="103"/>
    </row>
    <row r="14" spans="1:7" ht="18.75" x14ac:dyDescent="0.3">
      <c r="A14" s="177" t="s">
        <v>157</v>
      </c>
      <c r="B14" s="178" t="s">
        <v>158</v>
      </c>
      <c r="C14" s="179">
        <f>'[1]Приложение (3)5 (НВВ)'!P18</f>
        <v>702.327</v>
      </c>
      <c r="D14" s="180">
        <f>'[1]Приложение (3)5 (НВВ)'!T18</f>
        <v>2176.6217130000005</v>
      </c>
      <c r="E14" s="103"/>
    </row>
    <row r="15" spans="1:7" ht="18.75" x14ac:dyDescent="0.3">
      <c r="A15" s="177" t="s">
        <v>159</v>
      </c>
      <c r="B15" s="178" t="s">
        <v>160</v>
      </c>
      <c r="C15" s="179">
        <f>'[1]Приложение (3)5 (НВВ)'!P19</f>
        <v>48001.438000000002</v>
      </c>
      <c r="D15" s="180">
        <f>'[1]Приложение (3)5 (НВВ)'!T19</f>
        <v>42691.292399999998</v>
      </c>
      <c r="E15" s="103"/>
    </row>
    <row r="16" spans="1:7" ht="18.75" x14ac:dyDescent="0.3">
      <c r="A16" s="177" t="s">
        <v>161</v>
      </c>
      <c r="B16" s="178" t="s">
        <v>162</v>
      </c>
      <c r="C16" s="179">
        <f>'[1]Приложение (3)5 (НВВ)'!P20</f>
        <v>13889.585999999999</v>
      </c>
      <c r="D16" s="180">
        <f>'[1]Приложение (3)5 (НВВ)'!T20</f>
        <v>12978.1528896</v>
      </c>
      <c r="E16" s="103"/>
    </row>
    <row r="17" spans="1:5" ht="18.75" x14ac:dyDescent="0.3">
      <c r="A17" s="177" t="s">
        <v>163</v>
      </c>
      <c r="B17" s="178" t="s">
        <v>164</v>
      </c>
      <c r="C17" s="181">
        <f>'[1]Приложение (3)5 (НВВ)'!P21</f>
        <v>17679.411</v>
      </c>
      <c r="D17" s="182">
        <f>'[1]Приложение (3)5 (НВВ)'!T21</f>
        <v>26484.445049999998</v>
      </c>
      <c r="E17" s="103"/>
    </row>
    <row r="18" spans="1:5" ht="18.75" x14ac:dyDescent="0.3">
      <c r="A18" s="177"/>
      <c r="B18" s="178" t="s">
        <v>165</v>
      </c>
      <c r="C18" s="181"/>
      <c r="D18" s="182"/>
      <c r="E18" s="103"/>
    </row>
    <row r="19" spans="1:5" ht="20.25" customHeight="1" x14ac:dyDescent="0.3">
      <c r="A19" s="177" t="s">
        <v>166</v>
      </c>
      <c r="B19" s="178" t="s">
        <v>167</v>
      </c>
      <c r="C19" s="179">
        <f>'[1]Приложение (3)5 (НВВ)'!P22</f>
        <v>1306.877</v>
      </c>
      <c r="D19" s="180">
        <f>'[1]Приложение (3)5 (НВВ)'!T22</f>
        <v>964.17504999999994</v>
      </c>
      <c r="E19" s="103"/>
    </row>
    <row r="20" spans="1:5" ht="37.5" customHeight="1" x14ac:dyDescent="0.3">
      <c r="A20" s="177" t="s">
        <v>168</v>
      </c>
      <c r="B20" s="178" t="s">
        <v>169</v>
      </c>
      <c r="C20" s="179">
        <f>'[1]Приложение (3)5 (НВВ)'!P51</f>
        <v>636.25900000000001</v>
      </c>
      <c r="D20" s="180">
        <f>'[1]Приложение (3)5 (НВВ)'!T51</f>
        <v>2044.3156999999999</v>
      </c>
      <c r="E20" s="103"/>
    </row>
    <row r="21" spans="1:5" ht="34.5" customHeight="1" x14ac:dyDescent="0.3">
      <c r="A21" s="177" t="s">
        <v>170</v>
      </c>
      <c r="B21" s="178" t="s">
        <v>171</v>
      </c>
      <c r="C21" s="181">
        <f>'[1]Приложение (3)5 (НВВ)'!P24-C20</f>
        <v>15736.275000000001</v>
      </c>
      <c r="D21" s="182">
        <f>'[1]Приложение (3)5 (НВВ)'!T24-D20</f>
        <v>23475.954299999998</v>
      </c>
      <c r="E21" s="103"/>
    </row>
    <row r="22" spans="1:5" ht="18.75" x14ac:dyDescent="0.3">
      <c r="A22" s="177"/>
      <c r="B22" s="178" t="s">
        <v>154</v>
      </c>
      <c r="C22" s="181"/>
      <c r="D22" s="182"/>
      <c r="E22" s="103"/>
    </row>
    <row r="23" spans="1:5" ht="18.75" x14ac:dyDescent="0.3">
      <c r="A23" s="177" t="s">
        <v>172</v>
      </c>
      <c r="B23" s="183" t="s">
        <v>173</v>
      </c>
      <c r="C23" s="179">
        <f>'[1]Приложение (3)5 (НВВ)'!P52</f>
        <v>790.45399999999995</v>
      </c>
      <c r="D23" s="180">
        <f>'[1]Приложение (3)5 (НВВ)'!T52</f>
        <v>657.40333890059992</v>
      </c>
      <c r="E23" s="103"/>
    </row>
    <row r="24" spans="1:5" ht="18.75" x14ac:dyDescent="0.3">
      <c r="A24" s="177" t="s">
        <v>174</v>
      </c>
      <c r="B24" s="178" t="s">
        <v>175</v>
      </c>
      <c r="C24" s="179">
        <f>'[1]Приложение (3)5 (НВВ)'!P53</f>
        <v>1276.345</v>
      </c>
      <c r="D24" s="180">
        <f>'[1]Приложение (3)5 (НВВ)'!T53</f>
        <v>255.55006972319998</v>
      </c>
      <c r="E24" s="103"/>
    </row>
    <row r="25" spans="1:5" ht="37.5" x14ac:dyDescent="0.3">
      <c r="A25" s="177" t="s">
        <v>176</v>
      </c>
      <c r="B25" s="178" t="s">
        <v>177</v>
      </c>
      <c r="C25" s="179">
        <f>'[1]Приложение (3)5 (НВВ)'!P54</f>
        <v>568.73299999999995</v>
      </c>
      <c r="D25" s="180">
        <f>'[1]Приложение (3)5 (НВВ)'!T54</f>
        <v>1038.5709648983998</v>
      </c>
      <c r="E25" s="103"/>
    </row>
    <row r="26" spans="1:5" ht="18.75" x14ac:dyDescent="0.3">
      <c r="A26" s="177" t="s">
        <v>178</v>
      </c>
      <c r="B26" s="178" t="s">
        <v>179</v>
      </c>
      <c r="C26" s="179">
        <f>'[1]Приложение (3)5 (НВВ)'!P55</f>
        <v>31.055</v>
      </c>
      <c r="D26" s="180">
        <f>'[1]Приложение (3)5 (НВВ)'!T55</f>
        <v>485.72034588659994</v>
      </c>
      <c r="E26" s="103"/>
    </row>
    <row r="27" spans="1:5" ht="38.25" customHeight="1" x14ac:dyDescent="0.3">
      <c r="A27" s="177" t="s">
        <v>180</v>
      </c>
      <c r="B27" s="178" t="s">
        <v>181</v>
      </c>
      <c r="C27" s="184">
        <f>'[1]Приложение (3)5 (НВВ)'!P56+'[1]Приложение (3)5 (НВВ)'!P49+'[1]Приложение (3)5 (НВВ)'!P50</f>
        <v>13069.688</v>
      </c>
      <c r="D27" s="180">
        <f>'[1]Приложение (3)5 (НВВ)'!T56+'[1]Приложение (3)5 (НВВ)'!T49+'[1]Приложение (3)5 (НВВ)'!T50</f>
        <v>21038.709580591199</v>
      </c>
      <c r="E27" s="103"/>
    </row>
    <row r="28" spans="1:5" ht="18.75" x14ac:dyDescent="0.3">
      <c r="A28" s="177" t="s">
        <v>182</v>
      </c>
      <c r="B28" s="178" t="s">
        <v>183</v>
      </c>
      <c r="C28" s="181">
        <f>'[1]Приложение (3)5 (НВВ)'!P30</f>
        <v>5530.2579999999998</v>
      </c>
      <c r="D28" s="182">
        <f>'[1]Приложение (3)5 (НВВ)'!T30</f>
        <v>0</v>
      </c>
      <c r="E28" s="103"/>
    </row>
    <row r="29" spans="1:5" ht="18.75" x14ac:dyDescent="0.3">
      <c r="A29" s="177"/>
      <c r="B29" s="178" t="s">
        <v>154</v>
      </c>
      <c r="C29" s="181"/>
      <c r="D29" s="182"/>
      <c r="E29" s="103"/>
    </row>
    <row r="30" spans="1:5" ht="18.75" x14ac:dyDescent="0.3">
      <c r="A30" s="177" t="s">
        <v>184</v>
      </c>
      <c r="B30" s="178" t="s">
        <v>185</v>
      </c>
      <c r="C30" s="185">
        <f>'[1]Приложение (3)5 (НВВ)'!P31</f>
        <v>7.5250555957365206</v>
      </c>
      <c r="D30" s="186"/>
      <c r="E30" s="103"/>
    </row>
    <row r="31" spans="1:5" ht="18.75" x14ac:dyDescent="0.3">
      <c r="A31" s="177" t="s">
        <v>186</v>
      </c>
      <c r="B31" s="178" t="s">
        <v>187</v>
      </c>
      <c r="C31" s="185">
        <f>'[1]Приложение (3)5 (НВВ)'!P32</f>
        <v>0</v>
      </c>
      <c r="D31" s="186"/>
      <c r="E31" s="103"/>
    </row>
    <row r="32" spans="1:5" ht="18.75" x14ac:dyDescent="0.3">
      <c r="A32" s="177" t="s">
        <v>188</v>
      </c>
      <c r="B32" s="187" t="s">
        <v>189</v>
      </c>
      <c r="C32" s="185">
        <f>'[1]Приложение (3)5 (НВВ)'!P33</f>
        <v>4550.6229444042638</v>
      </c>
      <c r="D32" s="186"/>
      <c r="E32" s="103"/>
    </row>
    <row r="33" spans="1:5" ht="37.5" x14ac:dyDescent="0.3">
      <c r="A33" s="177" t="s">
        <v>190</v>
      </c>
      <c r="B33" s="178" t="s">
        <v>191</v>
      </c>
      <c r="C33" s="185">
        <f>'[1]Приложение (3)5 (НВВ)'!P34</f>
        <v>972.11</v>
      </c>
      <c r="D33" s="186"/>
      <c r="E33" s="103"/>
    </row>
    <row r="34" spans="1:5" ht="93.75" x14ac:dyDescent="0.3">
      <c r="A34" s="188" t="s">
        <v>192</v>
      </c>
      <c r="B34" s="189" t="s">
        <v>193</v>
      </c>
      <c r="C34" s="190">
        <f>'[1]Приложение (3)5 (НВВ)'!P35</f>
        <v>198840</v>
      </c>
      <c r="D34" s="191">
        <f>'[1]Приложение (3)5 (НВВ)'!T35</f>
        <v>545727.13116002758</v>
      </c>
      <c r="E34" s="103"/>
    </row>
    <row r="35" spans="1:5" s="194" customFormat="1" ht="18.75" x14ac:dyDescent="0.3">
      <c r="A35" s="188" t="s">
        <v>194</v>
      </c>
      <c r="B35" s="189" t="s">
        <v>195</v>
      </c>
      <c r="C35" s="192"/>
      <c r="D35" s="193"/>
    </row>
    <row r="36" spans="1:5" s="159" customFormat="1" ht="41.25" customHeight="1" thickBot="1" x14ac:dyDescent="0.35">
      <c r="A36" s="195"/>
      <c r="B36" s="196" t="s">
        <v>196</v>
      </c>
      <c r="C36" s="197">
        <f>C11+C34+C35</f>
        <v>287137.69900000002</v>
      </c>
      <c r="D36" s="198">
        <f>D11+D34+D35</f>
        <v>632558.09871262754</v>
      </c>
    </row>
    <row r="37" spans="1:5" x14ac:dyDescent="0.2">
      <c r="A37" s="199" t="s">
        <v>197</v>
      </c>
      <c r="B37" s="103" t="s">
        <v>198</v>
      </c>
    </row>
  </sheetData>
  <mergeCells count="8">
    <mergeCell ref="C1:D1"/>
    <mergeCell ref="C2:D2"/>
    <mergeCell ref="A6:D6"/>
    <mergeCell ref="A7:C7"/>
    <mergeCell ref="A9:A10"/>
    <mergeCell ref="B9:B10"/>
    <mergeCell ref="C9:C10"/>
    <mergeCell ref="D9:D10"/>
  </mergeCells>
  <printOptions horizontalCentered="1"/>
  <pageMargins left="0" right="0" top="0" bottom="0" header="0" footer="0"/>
  <pageSetup paperSize="9" scale="8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D23"/>
  <sheetViews>
    <sheetView view="pageBreakPreview" zoomScale="70" zoomScaleNormal="100" zoomScaleSheetLayoutView="70" workbookViewId="0">
      <selection activeCell="A4" sqref="A4:C4"/>
    </sheetView>
  </sheetViews>
  <sheetFormatPr defaultRowHeight="12.75" x14ac:dyDescent="0.2"/>
  <cols>
    <col min="1" max="1" width="43.5703125" style="2" customWidth="1"/>
    <col min="2" max="2" width="37.140625" style="2" customWidth="1"/>
    <col min="3" max="3" width="34.7109375" style="2" customWidth="1"/>
    <col min="4" max="256" width="9.140625" style="2"/>
    <col min="257" max="257" width="43.5703125" style="2" customWidth="1"/>
    <col min="258" max="258" width="37.140625" style="2" customWidth="1"/>
    <col min="259" max="259" width="34.7109375" style="2" customWidth="1"/>
    <col min="260" max="512" width="9.140625" style="2"/>
    <col min="513" max="513" width="43.5703125" style="2" customWidth="1"/>
    <col min="514" max="514" width="37.140625" style="2" customWidth="1"/>
    <col min="515" max="515" width="34.7109375" style="2" customWidth="1"/>
    <col min="516" max="768" width="9.140625" style="2"/>
    <col min="769" max="769" width="43.5703125" style="2" customWidth="1"/>
    <col min="770" max="770" width="37.140625" style="2" customWidth="1"/>
    <col min="771" max="771" width="34.7109375" style="2" customWidth="1"/>
    <col min="772" max="1024" width="9.140625" style="2"/>
    <col min="1025" max="1025" width="43.5703125" style="2" customWidth="1"/>
    <col min="1026" max="1026" width="37.140625" style="2" customWidth="1"/>
    <col min="1027" max="1027" width="34.7109375" style="2" customWidth="1"/>
    <col min="1028" max="1280" width="9.140625" style="2"/>
    <col min="1281" max="1281" width="43.5703125" style="2" customWidth="1"/>
    <col min="1282" max="1282" width="37.140625" style="2" customWidth="1"/>
    <col min="1283" max="1283" width="34.7109375" style="2" customWidth="1"/>
    <col min="1284" max="1536" width="9.140625" style="2"/>
    <col min="1537" max="1537" width="43.5703125" style="2" customWidth="1"/>
    <col min="1538" max="1538" width="37.140625" style="2" customWidth="1"/>
    <col min="1539" max="1539" width="34.7109375" style="2" customWidth="1"/>
    <col min="1540" max="1792" width="9.140625" style="2"/>
    <col min="1793" max="1793" width="43.5703125" style="2" customWidth="1"/>
    <col min="1794" max="1794" width="37.140625" style="2" customWidth="1"/>
    <col min="1795" max="1795" width="34.7109375" style="2" customWidth="1"/>
    <col min="1796" max="2048" width="9.140625" style="2"/>
    <col min="2049" max="2049" width="43.5703125" style="2" customWidth="1"/>
    <col min="2050" max="2050" width="37.140625" style="2" customWidth="1"/>
    <col min="2051" max="2051" width="34.7109375" style="2" customWidth="1"/>
    <col min="2052" max="2304" width="9.140625" style="2"/>
    <col min="2305" max="2305" width="43.5703125" style="2" customWidth="1"/>
    <col min="2306" max="2306" width="37.140625" style="2" customWidth="1"/>
    <col min="2307" max="2307" width="34.7109375" style="2" customWidth="1"/>
    <col min="2308" max="2560" width="9.140625" style="2"/>
    <col min="2561" max="2561" width="43.5703125" style="2" customWidth="1"/>
    <col min="2562" max="2562" width="37.140625" style="2" customWidth="1"/>
    <col min="2563" max="2563" width="34.7109375" style="2" customWidth="1"/>
    <col min="2564" max="2816" width="9.140625" style="2"/>
    <col min="2817" max="2817" width="43.5703125" style="2" customWidth="1"/>
    <col min="2818" max="2818" width="37.140625" style="2" customWidth="1"/>
    <col min="2819" max="2819" width="34.7109375" style="2" customWidth="1"/>
    <col min="2820" max="3072" width="9.140625" style="2"/>
    <col min="3073" max="3073" width="43.5703125" style="2" customWidth="1"/>
    <col min="3074" max="3074" width="37.140625" style="2" customWidth="1"/>
    <col min="3075" max="3075" width="34.7109375" style="2" customWidth="1"/>
    <col min="3076" max="3328" width="9.140625" style="2"/>
    <col min="3329" max="3329" width="43.5703125" style="2" customWidth="1"/>
    <col min="3330" max="3330" width="37.140625" style="2" customWidth="1"/>
    <col min="3331" max="3331" width="34.7109375" style="2" customWidth="1"/>
    <col min="3332" max="3584" width="9.140625" style="2"/>
    <col min="3585" max="3585" width="43.5703125" style="2" customWidth="1"/>
    <col min="3586" max="3586" width="37.140625" style="2" customWidth="1"/>
    <col min="3587" max="3587" width="34.7109375" style="2" customWidth="1"/>
    <col min="3588" max="3840" width="9.140625" style="2"/>
    <col min="3841" max="3841" width="43.5703125" style="2" customWidth="1"/>
    <col min="3842" max="3842" width="37.140625" style="2" customWidth="1"/>
    <col min="3843" max="3843" width="34.7109375" style="2" customWidth="1"/>
    <col min="3844" max="4096" width="9.140625" style="2"/>
    <col min="4097" max="4097" width="43.5703125" style="2" customWidth="1"/>
    <col min="4098" max="4098" width="37.140625" style="2" customWidth="1"/>
    <col min="4099" max="4099" width="34.7109375" style="2" customWidth="1"/>
    <col min="4100" max="4352" width="9.140625" style="2"/>
    <col min="4353" max="4353" width="43.5703125" style="2" customWidth="1"/>
    <col min="4354" max="4354" width="37.140625" style="2" customWidth="1"/>
    <col min="4355" max="4355" width="34.7109375" style="2" customWidth="1"/>
    <col min="4356" max="4608" width="9.140625" style="2"/>
    <col min="4609" max="4609" width="43.5703125" style="2" customWidth="1"/>
    <col min="4610" max="4610" width="37.140625" style="2" customWidth="1"/>
    <col min="4611" max="4611" width="34.7109375" style="2" customWidth="1"/>
    <col min="4612" max="4864" width="9.140625" style="2"/>
    <col min="4865" max="4865" width="43.5703125" style="2" customWidth="1"/>
    <col min="4866" max="4866" width="37.140625" style="2" customWidth="1"/>
    <col min="4867" max="4867" width="34.7109375" style="2" customWidth="1"/>
    <col min="4868" max="5120" width="9.140625" style="2"/>
    <col min="5121" max="5121" width="43.5703125" style="2" customWidth="1"/>
    <col min="5122" max="5122" width="37.140625" style="2" customWidth="1"/>
    <col min="5123" max="5123" width="34.7109375" style="2" customWidth="1"/>
    <col min="5124" max="5376" width="9.140625" style="2"/>
    <col min="5377" max="5377" width="43.5703125" style="2" customWidth="1"/>
    <col min="5378" max="5378" width="37.140625" style="2" customWidth="1"/>
    <col min="5379" max="5379" width="34.7109375" style="2" customWidth="1"/>
    <col min="5380" max="5632" width="9.140625" style="2"/>
    <col min="5633" max="5633" width="43.5703125" style="2" customWidth="1"/>
    <col min="5634" max="5634" width="37.140625" style="2" customWidth="1"/>
    <col min="5635" max="5635" width="34.7109375" style="2" customWidth="1"/>
    <col min="5636" max="5888" width="9.140625" style="2"/>
    <col min="5889" max="5889" width="43.5703125" style="2" customWidth="1"/>
    <col min="5890" max="5890" width="37.140625" style="2" customWidth="1"/>
    <col min="5891" max="5891" width="34.7109375" style="2" customWidth="1"/>
    <col min="5892" max="6144" width="9.140625" style="2"/>
    <col min="6145" max="6145" width="43.5703125" style="2" customWidth="1"/>
    <col min="6146" max="6146" width="37.140625" style="2" customWidth="1"/>
    <col min="6147" max="6147" width="34.7109375" style="2" customWidth="1"/>
    <col min="6148" max="6400" width="9.140625" style="2"/>
    <col min="6401" max="6401" width="43.5703125" style="2" customWidth="1"/>
    <col min="6402" max="6402" width="37.140625" style="2" customWidth="1"/>
    <col min="6403" max="6403" width="34.7109375" style="2" customWidth="1"/>
    <col min="6404" max="6656" width="9.140625" style="2"/>
    <col min="6657" max="6657" width="43.5703125" style="2" customWidth="1"/>
    <col min="6658" max="6658" width="37.140625" style="2" customWidth="1"/>
    <col min="6659" max="6659" width="34.7109375" style="2" customWidth="1"/>
    <col min="6660" max="6912" width="9.140625" style="2"/>
    <col min="6913" max="6913" width="43.5703125" style="2" customWidth="1"/>
    <col min="6914" max="6914" width="37.140625" style="2" customWidth="1"/>
    <col min="6915" max="6915" width="34.7109375" style="2" customWidth="1"/>
    <col min="6916" max="7168" width="9.140625" style="2"/>
    <col min="7169" max="7169" width="43.5703125" style="2" customWidth="1"/>
    <col min="7170" max="7170" width="37.140625" style="2" customWidth="1"/>
    <col min="7171" max="7171" width="34.7109375" style="2" customWidth="1"/>
    <col min="7172" max="7424" width="9.140625" style="2"/>
    <col min="7425" max="7425" width="43.5703125" style="2" customWidth="1"/>
    <col min="7426" max="7426" width="37.140625" style="2" customWidth="1"/>
    <col min="7427" max="7427" width="34.7109375" style="2" customWidth="1"/>
    <col min="7428" max="7680" width="9.140625" style="2"/>
    <col min="7681" max="7681" width="43.5703125" style="2" customWidth="1"/>
    <col min="7682" max="7682" width="37.140625" style="2" customWidth="1"/>
    <col min="7683" max="7683" width="34.7109375" style="2" customWidth="1"/>
    <col min="7684" max="7936" width="9.140625" style="2"/>
    <col min="7937" max="7937" width="43.5703125" style="2" customWidth="1"/>
    <col min="7938" max="7938" width="37.140625" style="2" customWidth="1"/>
    <col min="7939" max="7939" width="34.7109375" style="2" customWidth="1"/>
    <col min="7940" max="8192" width="9.140625" style="2"/>
    <col min="8193" max="8193" width="43.5703125" style="2" customWidth="1"/>
    <col min="8194" max="8194" width="37.140625" style="2" customWidth="1"/>
    <col min="8195" max="8195" width="34.7109375" style="2" customWidth="1"/>
    <col min="8196" max="8448" width="9.140625" style="2"/>
    <col min="8449" max="8449" width="43.5703125" style="2" customWidth="1"/>
    <col min="8450" max="8450" width="37.140625" style="2" customWidth="1"/>
    <col min="8451" max="8451" width="34.7109375" style="2" customWidth="1"/>
    <col min="8452" max="8704" width="9.140625" style="2"/>
    <col min="8705" max="8705" width="43.5703125" style="2" customWidth="1"/>
    <col min="8706" max="8706" width="37.140625" style="2" customWidth="1"/>
    <col min="8707" max="8707" width="34.7109375" style="2" customWidth="1"/>
    <col min="8708" max="8960" width="9.140625" style="2"/>
    <col min="8961" max="8961" width="43.5703125" style="2" customWidth="1"/>
    <col min="8962" max="8962" width="37.140625" style="2" customWidth="1"/>
    <col min="8963" max="8963" width="34.7109375" style="2" customWidth="1"/>
    <col min="8964" max="9216" width="9.140625" style="2"/>
    <col min="9217" max="9217" width="43.5703125" style="2" customWidth="1"/>
    <col min="9218" max="9218" width="37.140625" style="2" customWidth="1"/>
    <col min="9219" max="9219" width="34.7109375" style="2" customWidth="1"/>
    <col min="9220" max="9472" width="9.140625" style="2"/>
    <col min="9473" max="9473" width="43.5703125" style="2" customWidth="1"/>
    <col min="9474" max="9474" width="37.140625" style="2" customWidth="1"/>
    <col min="9475" max="9475" width="34.7109375" style="2" customWidth="1"/>
    <col min="9476" max="9728" width="9.140625" style="2"/>
    <col min="9729" max="9729" width="43.5703125" style="2" customWidth="1"/>
    <col min="9730" max="9730" width="37.140625" style="2" customWidth="1"/>
    <col min="9731" max="9731" width="34.7109375" style="2" customWidth="1"/>
    <col min="9732" max="9984" width="9.140625" style="2"/>
    <col min="9985" max="9985" width="43.5703125" style="2" customWidth="1"/>
    <col min="9986" max="9986" width="37.140625" style="2" customWidth="1"/>
    <col min="9987" max="9987" width="34.7109375" style="2" customWidth="1"/>
    <col min="9988" max="10240" width="9.140625" style="2"/>
    <col min="10241" max="10241" width="43.5703125" style="2" customWidth="1"/>
    <col min="10242" max="10242" width="37.140625" style="2" customWidth="1"/>
    <col min="10243" max="10243" width="34.7109375" style="2" customWidth="1"/>
    <col min="10244" max="10496" width="9.140625" style="2"/>
    <col min="10497" max="10497" width="43.5703125" style="2" customWidth="1"/>
    <col min="10498" max="10498" width="37.140625" style="2" customWidth="1"/>
    <col min="10499" max="10499" width="34.7109375" style="2" customWidth="1"/>
    <col min="10500" max="10752" width="9.140625" style="2"/>
    <col min="10753" max="10753" width="43.5703125" style="2" customWidth="1"/>
    <col min="10754" max="10754" width="37.140625" style="2" customWidth="1"/>
    <col min="10755" max="10755" width="34.7109375" style="2" customWidth="1"/>
    <col min="10756" max="11008" width="9.140625" style="2"/>
    <col min="11009" max="11009" width="43.5703125" style="2" customWidth="1"/>
    <col min="11010" max="11010" width="37.140625" style="2" customWidth="1"/>
    <col min="11011" max="11011" width="34.7109375" style="2" customWidth="1"/>
    <col min="11012" max="11264" width="9.140625" style="2"/>
    <col min="11265" max="11265" width="43.5703125" style="2" customWidth="1"/>
    <col min="11266" max="11266" width="37.140625" style="2" customWidth="1"/>
    <col min="11267" max="11267" width="34.7109375" style="2" customWidth="1"/>
    <col min="11268" max="11520" width="9.140625" style="2"/>
    <col min="11521" max="11521" width="43.5703125" style="2" customWidth="1"/>
    <col min="11522" max="11522" width="37.140625" style="2" customWidth="1"/>
    <col min="11523" max="11523" width="34.7109375" style="2" customWidth="1"/>
    <col min="11524" max="11776" width="9.140625" style="2"/>
    <col min="11777" max="11777" width="43.5703125" style="2" customWidth="1"/>
    <col min="11778" max="11778" width="37.140625" style="2" customWidth="1"/>
    <col min="11779" max="11779" width="34.7109375" style="2" customWidth="1"/>
    <col min="11780" max="12032" width="9.140625" style="2"/>
    <col min="12033" max="12033" width="43.5703125" style="2" customWidth="1"/>
    <col min="12034" max="12034" width="37.140625" style="2" customWidth="1"/>
    <col min="12035" max="12035" width="34.7109375" style="2" customWidth="1"/>
    <col min="12036" max="12288" width="9.140625" style="2"/>
    <col min="12289" max="12289" width="43.5703125" style="2" customWidth="1"/>
    <col min="12290" max="12290" width="37.140625" style="2" customWidth="1"/>
    <col min="12291" max="12291" width="34.7109375" style="2" customWidth="1"/>
    <col min="12292" max="12544" width="9.140625" style="2"/>
    <col min="12545" max="12545" width="43.5703125" style="2" customWidth="1"/>
    <col min="12546" max="12546" width="37.140625" style="2" customWidth="1"/>
    <col min="12547" max="12547" width="34.7109375" style="2" customWidth="1"/>
    <col min="12548" max="12800" width="9.140625" style="2"/>
    <col min="12801" max="12801" width="43.5703125" style="2" customWidth="1"/>
    <col min="12802" max="12802" width="37.140625" style="2" customWidth="1"/>
    <col min="12803" max="12803" width="34.7109375" style="2" customWidth="1"/>
    <col min="12804" max="13056" width="9.140625" style="2"/>
    <col min="13057" max="13057" width="43.5703125" style="2" customWidth="1"/>
    <col min="13058" max="13058" width="37.140625" style="2" customWidth="1"/>
    <col min="13059" max="13059" width="34.7109375" style="2" customWidth="1"/>
    <col min="13060" max="13312" width="9.140625" style="2"/>
    <col min="13313" max="13313" width="43.5703125" style="2" customWidth="1"/>
    <col min="13314" max="13314" width="37.140625" style="2" customWidth="1"/>
    <col min="13315" max="13315" width="34.7109375" style="2" customWidth="1"/>
    <col min="13316" max="13568" width="9.140625" style="2"/>
    <col min="13569" max="13569" width="43.5703125" style="2" customWidth="1"/>
    <col min="13570" max="13570" width="37.140625" style="2" customWidth="1"/>
    <col min="13571" max="13571" width="34.7109375" style="2" customWidth="1"/>
    <col min="13572" max="13824" width="9.140625" style="2"/>
    <col min="13825" max="13825" width="43.5703125" style="2" customWidth="1"/>
    <col min="13826" max="13826" width="37.140625" style="2" customWidth="1"/>
    <col min="13827" max="13827" width="34.7109375" style="2" customWidth="1"/>
    <col min="13828" max="14080" width="9.140625" style="2"/>
    <col min="14081" max="14081" width="43.5703125" style="2" customWidth="1"/>
    <col min="14082" max="14082" width="37.140625" style="2" customWidth="1"/>
    <col min="14083" max="14083" width="34.7109375" style="2" customWidth="1"/>
    <col min="14084" max="14336" width="9.140625" style="2"/>
    <col min="14337" max="14337" width="43.5703125" style="2" customWidth="1"/>
    <col min="14338" max="14338" width="37.140625" style="2" customWidth="1"/>
    <col min="14339" max="14339" width="34.7109375" style="2" customWidth="1"/>
    <col min="14340" max="14592" width="9.140625" style="2"/>
    <col min="14593" max="14593" width="43.5703125" style="2" customWidth="1"/>
    <col min="14594" max="14594" width="37.140625" style="2" customWidth="1"/>
    <col min="14595" max="14595" width="34.7109375" style="2" customWidth="1"/>
    <col min="14596" max="14848" width="9.140625" style="2"/>
    <col min="14849" max="14849" width="43.5703125" style="2" customWidth="1"/>
    <col min="14850" max="14850" width="37.140625" style="2" customWidth="1"/>
    <col min="14851" max="14851" width="34.7109375" style="2" customWidth="1"/>
    <col min="14852" max="15104" width="9.140625" style="2"/>
    <col min="15105" max="15105" width="43.5703125" style="2" customWidth="1"/>
    <col min="15106" max="15106" width="37.140625" style="2" customWidth="1"/>
    <col min="15107" max="15107" width="34.7109375" style="2" customWidth="1"/>
    <col min="15108" max="15360" width="9.140625" style="2"/>
    <col min="15361" max="15361" width="43.5703125" style="2" customWidth="1"/>
    <col min="15362" max="15362" width="37.140625" style="2" customWidth="1"/>
    <col min="15363" max="15363" width="34.7109375" style="2" customWidth="1"/>
    <col min="15364" max="15616" width="9.140625" style="2"/>
    <col min="15617" max="15617" width="43.5703125" style="2" customWidth="1"/>
    <col min="15618" max="15618" width="37.140625" style="2" customWidth="1"/>
    <col min="15619" max="15619" width="34.7109375" style="2" customWidth="1"/>
    <col min="15620" max="15872" width="9.140625" style="2"/>
    <col min="15873" max="15873" width="43.5703125" style="2" customWidth="1"/>
    <col min="15874" max="15874" width="37.140625" style="2" customWidth="1"/>
    <col min="15875" max="15875" width="34.7109375" style="2" customWidth="1"/>
    <col min="15876" max="16128" width="9.140625" style="2"/>
    <col min="16129" max="16129" width="43.5703125" style="2" customWidth="1"/>
    <col min="16130" max="16130" width="37.140625" style="2" customWidth="1"/>
    <col min="16131" max="16131" width="34.7109375" style="2" customWidth="1"/>
    <col min="16132" max="16384" width="9.140625" style="2"/>
  </cols>
  <sheetData>
    <row r="1" spans="1:4" x14ac:dyDescent="0.2">
      <c r="B1" s="263" t="s">
        <v>199</v>
      </c>
      <c r="C1" s="263"/>
      <c r="D1" s="12"/>
    </row>
    <row r="2" spans="1:4" ht="39.75" customHeight="1" x14ac:dyDescent="0.2">
      <c r="B2" s="12"/>
      <c r="C2" s="11" t="s">
        <v>1</v>
      </c>
      <c r="D2" s="12"/>
    </row>
    <row r="3" spans="1:4" x14ac:dyDescent="0.2">
      <c r="A3" s="200"/>
      <c r="B3" s="200"/>
      <c r="C3" s="200"/>
    </row>
    <row r="4" spans="1:4" ht="63" customHeight="1" x14ac:dyDescent="0.2">
      <c r="A4" s="280" t="s">
        <v>200</v>
      </c>
      <c r="B4" s="280"/>
      <c r="C4" s="280"/>
    </row>
    <row r="5" spans="1:4" ht="15.75" x14ac:dyDescent="0.2">
      <c r="A5" s="201"/>
      <c r="B5" s="201"/>
      <c r="C5" s="201"/>
    </row>
    <row r="6" spans="1:4" ht="15.75" x14ac:dyDescent="0.2">
      <c r="A6" s="201"/>
      <c r="B6" s="201"/>
      <c r="C6" s="201"/>
    </row>
    <row r="7" spans="1:4" ht="64.5" customHeight="1" x14ac:dyDescent="0.2">
      <c r="A7" s="17" t="s">
        <v>201</v>
      </c>
      <c r="B7" s="17" t="s">
        <v>202</v>
      </c>
      <c r="C7" s="17" t="s">
        <v>203</v>
      </c>
    </row>
    <row r="8" spans="1:4" ht="64.5" customHeight="1" x14ac:dyDescent="0.2">
      <c r="A8" s="202" t="s">
        <v>204</v>
      </c>
      <c r="B8" s="32">
        <v>28020.663</v>
      </c>
      <c r="C8" s="203">
        <f>'[1]Приложение(1)8 инвест за 3 год'!W20+'[1]Приложение(1)8 инвест за 3 год'!AF20</f>
        <v>6247.0000000000009</v>
      </c>
    </row>
    <row r="9" spans="1:4" ht="31.5" hidden="1" x14ac:dyDescent="0.2">
      <c r="A9" s="91" t="s">
        <v>205</v>
      </c>
      <c r="B9" s="32"/>
      <c r="C9" s="203"/>
    </row>
    <row r="10" spans="1:4" ht="31.5" hidden="1" x14ac:dyDescent="0.2">
      <c r="A10" s="91" t="s">
        <v>206</v>
      </c>
      <c r="B10" s="32"/>
      <c r="C10" s="203"/>
    </row>
    <row r="11" spans="1:4" ht="31.5" hidden="1" x14ac:dyDescent="0.2">
      <c r="A11" s="91" t="s">
        <v>207</v>
      </c>
      <c r="B11" s="32"/>
      <c r="C11" s="203"/>
    </row>
    <row r="12" spans="1:4" ht="84.75" customHeight="1" x14ac:dyDescent="0.2">
      <c r="A12" s="25" t="s">
        <v>208</v>
      </c>
      <c r="B12" s="32">
        <v>17971.977999999999</v>
      </c>
      <c r="C12" s="203">
        <f>'[1]Приложение(1)8 инвест за 3 год'!AJ21</f>
        <v>729.25800857843149</v>
      </c>
    </row>
    <row r="13" spans="1:4" ht="31.5" hidden="1" x14ac:dyDescent="0.2">
      <c r="A13" s="91" t="s">
        <v>209</v>
      </c>
      <c r="B13" s="26"/>
      <c r="C13" s="204"/>
    </row>
    <row r="14" spans="1:4" ht="31.5" hidden="1" x14ac:dyDescent="0.2">
      <c r="A14" s="91" t="s">
        <v>210</v>
      </c>
      <c r="B14" s="26"/>
      <c r="C14" s="205"/>
    </row>
    <row r="15" spans="1:4" ht="31.5" hidden="1" x14ac:dyDescent="0.2">
      <c r="A15" s="91" t="s">
        <v>211</v>
      </c>
      <c r="B15" s="26"/>
      <c r="C15" s="205"/>
    </row>
    <row r="16" spans="1:4" ht="31.5" hidden="1" x14ac:dyDescent="0.2">
      <c r="A16" s="91" t="s">
        <v>212</v>
      </c>
      <c r="B16" s="26"/>
      <c r="C16" s="205"/>
    </row>
    <row r="17" spans="1:3" ht="31.5" hidden="1" x14ac:dyDescent="0.2">
      <c r="A17" s="91" t="s">
        <v>213</v>
      </c>
      <c r="B17" s="26"/>
      <c r="C17" s="205"/>
    </row>
    <row r="18" spans="1:3" ht="66" customHeight="1" x14ac:dyDescent="0.2">
      <c r="A18" s="202" t="s">
        <v>214</v>
      </c>
      <c r="B18" s="26"/>
      <c r="C18" s="206">
        <v>0</v>
      </c>
    </row>
    <row r="19" spans="1:3" ht="31.5" hidden="1" x14ac:dyDescent="0.2">
      <c r="A19" s="91" t="s">
        <v>209</v>
      </c>
      <c r="B19" s="26"/>
      <c r="C19" s="26"/>
    </row>
    <row r="20" spans="1:3" ht="31.5" hidden="1" x14ac:dyDescent="0.2">
      <c r="A20" s="91" t="s">
        <v>210</v>
      </c>
      <c r="B20" s="207"/>
      <c r="C20" s="207"/>
    </row>
    <row r="21" spans="1:3" ht="31.5" hidden="1" x14ac:dyDescent="0.2">
      <c r="A21" s="91" t="s">
        <v>211</v>
      </c>
      <c r="B21" s="207"/>
      <c r="C21" s="207"/>
    </row>
    <row r="22" spans="1:3" ht="31.5" hidden="1" x14ac:dyDescent="0.2">
      <c r="A22" s="91" t="s">
        <v>212</v>
      </c>
      <c r="B22" s="207"/>
      <c r="C22" s="207"/>
    </row>
    <row r="23" spans="1:3" ht="31.5" hidden="1" x14ac:dyDescent="0.2">
      <c r="A23" s="91" t="s">
        <v>213</v>
      </c>
      <c r="B23" s="207"/>
      <c r="C23" s="207"/>
    </row>
  </sheetData>
  <mergeCells count="2">
    <mergeCell ref="B1:C1"/>
    <mergeCell ref="A4:C4"/>
  </mergeCells>
  <pageMargins left="0.7" right="0.7" top="0.75" bottom="0.75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E18"/>
  <sheetViews>
    <sheetView view="pageBreakPreview" zoomScale="60" zoomScaleNormal="100" workbookViewId="0">
      <selection activeCell="A4" sqref="A4:D4"/>
    </sheetView>
  </sheetViews>
  <sheetFormatPr defaultRowHeight="12.75" x14ac:dyDescent="0.2"/>
  <cols>
    <col min="1" max="1" width="38.85546875" style="2" customWidth="1"/>
    <col min="2" max="2" width="45" style="2" customWidth="1"/>
    <col min="3" max="3" width="36.5703125" style="2" customWidth="1"/>
    <col min="4" max="4" width="35.42578125" style="2" customWidth="1"/>
    <col min="5" max="256" width="9.140625" style="2"/>
    <col min="257" max="257" width="38.85546875" style="2" customWidth="1"/>
    <col min="258" max="258" width="45" style="2" customWidth="1"/>
    <col min="259" max="259" width="36.5703125" style="2" customWidth="1"/>
    <col min="260" max="260" width="35.42578125" style="2" customWidth="1"/>
    <col min="261" max="512" width="9.140625" style="2"/>
    <col min="513" max="513" width="38.85546875" style="2" customWidth="1"/>
    <col min="514" max="514" width="45" style="2" customWidth="1"/>
    <col min="515" max="515" width="36.5703125" style="2" customWidth="1"/>
    <col min="516" max="516" width="35.42578125" style="2" customWidth="1"/>
    <col min="517" max="768" width="9.140625" style="2"/>
    <col min="769" max="769" width="38.85546875" style="2" customWidth="1"/>
    <col min="770" max="770" width="45" style="2" customWidth="1"/>
    <col min="771" max="771" width="36.5703125" style="2" customWidth="1"/>
    <col min="772" max="772" width="35.42578125" style="2" customWidth="1"/>
    <col min="773" max="1024" width="9.140625" style="2"/>
    <col min="1025" max="1025" width="38.85546875" style="2" customWidth="1"/>
    <col min="1026" max="1026" width="45" style="2" customWidth="1"/>
    <col min="1027" max="1027" width="36.5703125" style="2" customWidth="1"/>
    <col min="1028" max="1028" width="35.42578125" style="2" customWidth="1"/>
    <col min="1029" max="1280" width="9.140625" style="2"/>
    <col min="1281" max="1281" width="38.85546875" style="2" customWidth="1"/>
    <col min="1282" max="1282" width="45" style="2" customWidth="1"/>
    <col min="1283" max="1283" width="36.5703125" style="2" customWidth="1"/>
    <col min="1284" max="1284" width="35.42578125" style="2" customWidth="1"/>
    <col min="1285" max="1536" width="9.140625" style="2"/>
    <col min="1537" max="1537" width="38.85546875" style="2" customWidth="1"/>
    <col min="1538" max="1538" width="45" style="2" customWidth="1"/>
    <col min="1539" max="1539" width="36.5703125" style="2" customWidth="1"/>
    <col min="1540" max="1540" width="35.42578125" style="2" customWidth="1"/>
    <col min="1541" max="1792" width="9.140625" style="2"/>
    <col min="1793" max="1793" width="38.85546875" style="2" customWidth="1"/>
    <col min="1794" max="1794" width="45" style="2" customWidth="1"/>
    <col min="1795" max="1795" width="36.5703125" style="2" customWidth="1"/>
    <col min="1796" max="1796" width="35.42578125" style="2" customWidth="1"/>
    <col min="1797" max="2048" width="9.140625" style="2"/>
    <col min="2049" max="2049" width="38.85546875" style="2" customWidth="1"/>
    <col min="2050" max="2050" width="45" style="2" customWidth="1"/>
    <col min="2051" max="2051" width="36.5703125" style="2" customWidth="1"/>
    <col min="2052" max="2052" width="35.42578125" style="2" customWidth="1"/>
    <col min="2053" max="2304" width="9.140625" style="2"/>
    <col min="2305" max="2305" width="38.85546875" style="2" customWidth="1"/>
    <col min="2306" max="2306" width="45" style="2" customWidth="1"/>
    <col min="2307" max="2307" width="36.5703125" style="2" customWidth="1"/>
    <col min="2308" max="2308" width="35.42578125" style="2" customWidth="1"/>
    <col min="2309" max="2560" width="9.140625" style="2"/>
    <col min="2561" max="2561" width="38.85546875" style="2" customWidth="1"/>
    <col min="2562" max="2562" width="45" style="2" customWidth="1"/>
    <col min="2563" max="2563" width="36.5703125" style="2" customWidth="1"/>
    <col min="2564" max="2564" width="35.42578125" style="2" customWidth="1"/>
    <col min="2565" max="2816" width="9.140625" style="2"/>
    <col min="2817" max="2817" width="38.85546875" style="2" customWidth="1"/>
    <col min="2818" max="2818" width="45" style="2" customWidth="1"/>
    <col min="2819" max="2819" width="36.5703125" style="2" customWidth="1"/>
    <col min="2820" max="2820" width="35.42578125" style="2" customWidth="1"/>
    <col min="2821" max="3072" width="9.140625" style="2"/>
    <col min="3073" max="3073" width="38.85546875" style="2" customWidth="1"/>
    <col min="3074" max="3074" width="45" style="2" customWidth="1"/>
    <col min="3075" max="3075" width="36.5703125" style="2" customWidth="1"/>
    <col min="3076" max="3076" width="35.42578125" style="2" customWidth="1"/>
    <col min="3077" max="3328" width="9.140625" style="2"/>
    <col min="3329" max="3329" width="38.85546875" style="2" customWidth="1"/>
    <col min="3330" max="3330" width="45" style="2" customWidth="1"/>
    <col min="3331" max="3331" width="36.5703125" style="2" customWidth="1"/>
    <col min="3332" max="3332" width="35.42578125" style="2" customWidth="1"/>
    <col min="3333" max="3584" width="9.140625" style="2"/>
    <col min="3585" max="3585" width="38.85546875" style="2" customWidth="1"/>
    <col min="3586" max="3586" width="45" style="2" customWidth="1"/>
    <col min="3587" max="3587" width="36.5703125" style="2" customWidth="1"/>
    <col min="3588" max="3588" width="35.42578125" style="2" customWidth="1"/>
    <col min="3589" max="3840" width="9.140625" style="2"/>
    <col min="3841" max="3841" width="38.85546875" style="2" customWidth="1"/>
    <col min="3842" max="3842" width="45" style="2" customWidth="1"/>
    <col min="3843" max="3843" width="36.5703125" style="2" customWidth="1"/>
    <col min="3844" max="3844" width="35.42578125" style="2" customWidth="1"/>
    <col min="3845" max="4096" width="9.140625" style="2"/>
    <col min="4097" max="4097" width="38.85546875" style="2" customWidth="1"/>
    <col min="4098" max="4098" width="45" style="2" customWidth="1"/>
    <col min="4099" max="4099" width="36.5703125" style="2" customWidth="1"/>
    <col min="4100" max="4100" width="35.42578125" style="2" customWidth="1"/>
    <col min="4101" max="4352" width="9.140625" style="2"/>
    <col min="4353" max="4353" width="38.85546875" style="2" customWidth="1"/>
    <col min="4354" max="4354" width="45" style="2" customWidth="1"/>
    <col min="4355" max="4355" width="36.5703125" style="2" customWidth="1"/>
    <col min="4356" max="4356" width="35.42578125" style="2" customWidth="1"/>
    <col min="4357" max="4608" width="9.140625" style="2"/>
    <col min="4609" max="4609" width="38.85546875" style="2" customWidth="1"/>
    <col min="4610" max="4610" width="45" style="2" customWidth="1"/>
    <col min="4611" max="4611" width="36.5703125" style="2" customWidth="1"/>
    <col min="4612" max="4612" width="35.42578125" style="2" customWidth="1"/>
    <col min="4613" max="4864" width="9.140625" style="2"/>
    <col min="4865" max="4865" width="38.85546875" style="2" customWidth="1"/>
    <col min="4866" max="4866" width="45" style="2" customWidth="1"/>
    <col min="4867" max="4867" width="36.5703125" style="2" customWidth="1"/>
    <col min="4868" max="4868" width="35.42578125" style="2" customWidth="1"/>
    <col min="4869" max="5120" width="9.140625" style="2"/>
    <col min="5121" max="5121" width="38.85546875" style="2" customWidth="1"/>
    <col min="5122" max="5122" width="45" style="2" customWidth="1"/>
    <col min="5123" max="5123" width="36.5703125" style="2" customWidth="1"/>
    <col min="5124" max="5124" width="35.42578125" style="2" customWidth="1"/>
    <col min="5125" max="5376" width="9.140625" style="2"/>
    <col min="5377" max="5377" width="38.85546875" style="2" customWidth="1"/>
    <col min="5378" max="5378" width="45" style="2" customWidth="1"/>
    <col min="5379" max="5379" width="36.5703125" style="2" customWidth="1"/>
    <col min="5380" max="5380" width="35.42578125" style="2" customWidth="1"/>
    <col min="5381" max="5632" width="9.140625" style="2"/>
    <col min="5633" max="5633" width="38.85546875" style="2" customWidth="1"/>
    <col min="5634" max="5634" width="45" style="2" customWidth="1"/>
    <col min="5635" max="5635" width="36.5703125" style="2" customWidth="1"/>
    <col min="5636" max="5636" width="35.42578125" style="2" customWidth="1"/>
    <col min="5637" max="5888" width="9.140625" style="2"/>
    <col min="5889" max="5889" width="38.85546875" style="2" customWidth="1"/>
    <col min="5890" max="5890" width="45" style="2" customWidth="1"/>
    <col min="5891" max="5891" width="36.5703125" style="2" customWidth="1"/>
    <col min="5892" max="5892" width="35.42578125" style="2" customWidth="1"/>
    <col min="5893" max="6144" width="9.140625" style="2"/>
    <col min="6145" max="6145" width="38.85546875" style="2" customWidth="1"/>
    <col min="6146" max="6146" width="45" style="2" customWidth="1"/>
    <col min="6147" max="6147" width="36.5703125" style="2" customWidth="1"/>
    <col min="6148" max="6148" width="35.42578125" style="2" customWidth="1"/>
    <col min="6149" max="6400" width="9.140625" style="2"/>
    <col min="6401" max="6401" width="38.85546875" style="2" customWidth="1"/>
    <col min="6402" max="6402" width="45" style="2" customWidth="1"/>
    <col min="6403" max="6403" width="36.5703125" style="2" customWidth="1"/>
    <col min="6404" max="6404" width="35.42578125" style="2" customWidth="1"/>
    <col min="6405" max="6656" width="9.140625" style="2"/>
    <col min="6657" max="6657" width="38.85546875" style="2" customWidth="1"/>
    <col min="6658" max="6658" width="45" style="2" customWidth="1"/>
    <col min="6659" max="6659" width="36.5703125" style="2" customWidth="1"/>
    <col min="6660" max="6660" width="35.42578125" style="2" customWidth="1"/>
    <col min="6661" max="6912" width="9.140625" style="2"/>
    <col min="6913" max="6913" width="38.85546875" style="2" customWidth="1"/>
    <col min="6914" max="6914" width="45" style="2" customWidth="1"/>
    <col min="6915" max="6915" width="36.5703125" style="2" customWidth="1"/>
    <col min="6916" max="6916" width="35.42578125" style="2" customWidth="1"/>
    <col min="6917" max="7168" width="9.140625" style="2"/>
    <col min="7169" max="7169" width="38.85546875" style="2" customWidth="1"/>
    <col min="7170" max="7170" width="45" style="2" customWidth="1"/>
    <col min="7171" max="7171" width="36.5703125" style="2" customWidth="1"/>
    <col min="7172" max="7172" width="35.42578125" style="2" customWidth="1"/>
    <col min="7173" max="7424" width="9.140625" style="2"/>
    <col min="7425" max="7425" width="38.85546875" style="2" customWidth="1"/>
    <col min="7426" max="7426" width="45" style="2" customWidth="1"/>
    <col min="7427" max="7427" width="36.5703125" style="2" customWidth="1"/>
    <col min="7428" max="7428" width="35.42578125" style="2" customWidth="1"/>
    <col min="7429" max="7680" width="9.140625" style="2"/>
    <col min="7681" max="7681" width="38.85546875" style="2" customWidth="1"/>
    <col min="7682" max="7682" width="45" style="2" customWidth="1"/>
    <col min="7683" max="7683" width="36.5703125" style="2" customWidth="1"/>
    <col min="7684" max="7684" width="35.42578125" style="2" customWidth="1"/>
    <col min="7685" max="7936" width="9.140625" style="2"/>
    <col min="7937" max="7937" width="38.85546875" style="2" customWidth="1"/>
    <col min="7938" max="7938" width="45" style="2" customWidth="1"/>
    <col min="7939" max="7939" width="36.5703125" style="2" customWidth="1"/>
    <col min="7940" max="7940" width="35.42578125" style="2" customWidth="1"/>
    <col min="7941" max="8192" width="9.140625" style="2"/>
    <col min="8193" max="8193" width="38.85546875" style="2" customWidth="1"/>
    <col min="8194" max="8194" width="45" style="2" customWidth="1"/>
    <col min="8195" max="8195" width="36.5703125" style="2" customWidth="1"/>
    <col min="8196" max="8196" width="35.42578125" style="2" customWidth="1"/>
    <col min="8197" max="8448" width="9.140625" style="2"/>
    <col min="8449" max="8449" width="38.85546875" style="2" customWidth="1"/>
    <col min="8450" max="8450" width="45" style="2" customWidth="1"/>
    <col min="8451" max="8451" width="36.5703125" style="2" customWidth="1"/>
    <col min="8452" max="8452" width="35.42578125" style="2" customWidth="1"/>
    <col min="8453" max="8704" width="9.140625" style="2"/>
    <col min="8705" max="8705" width="38.85546875" style="2" customWidth="1"/>
    <col min="8706" max="8706" width="45" style="2" customWidth="1"/>
    <col min="8707" max="8707" width="36.5703125" style="2" customWidth="1"/>
    <col min="8708" max="8708" width="35.42578125" style="2" customWidth="1"/>
    <col min="8709" max="8960" width="9.140625" style="2"/>
    <col min="8961" max="8961" width="38.85546875" style="2" customWidth="1"/>
    <col min="8962" max="8962" width="45" style="2" customWidth="1"/>
    <col min="8963" max="8963" width="36.5703125" style="2" customWidth="1"/>
    <col min="8964" max="8964" width="35.42578125" style="2" customWidth="1"/>
    <col min="8965" max="9216" width="9.140625" style="2"/>
    <col min="9217" max="9217" width="38.85546875" style="2" customWidth="1"/>
    <col min="9218" max="9218" width="45" style="2" customWidth="1"/>
    <col min="9219" max="9219" width="36.5703125" style="2" customWidth="1"/>
    <col min="9220" max="9220" width="35.42578125" style="2" customWidth="1"/>
    <col min="9221" max="9472" width="9.140625" style="2"/>
    <col min="9473" max="9473" width="38.85546875" style="2" customWidth="1"/>
    <col min="9474" max="9474" width="45" style="2" customWidth="1"/>
    <col min="9475" max="9475" width="36.5703125" style="2" customWidth="1"/>
    <col min="9476" max="9476" width="35.42578125" style="2" customWidth="1"/>
    <col min="9477" max="9728" width="9.140625" style="2"/>
    <col min="9729" max="9729" width="38.85546875" style="2" customWidth="1"/>
    <col min="9730" max="9730" width="45" style="2" customWidth="1"/>
    <col min="9731" max="9731" width="36.5703125" style="2" customWidth="1"/>
    <col min="9732" max="9732" width="35.42578125" style="2" customWidth="1"/>
    <col min="9733" max="9984" width="9.140625" style="2"/>
    <col min="9985" max="9985" width="38.85546875" style="2" customWidth="1"/>
    <col min="9986" max="9986" width="45" style="2" customWidth="1"/>
    <col min="9987" max="9987" width="36.5703125" style="2" customWidth="1"/>
    <col min="9988" max="9988" width="35.42578125" style="2" customWidth="1"/>
    <col min="9989" max="10240" width="9.140625" style="2"/>
    <col min="10241" max="10241" width="38.85546875" style="2" customWidth="1"/>
    <col min="10242" max="10242" width="45" style="2" customWidth="1"/>
    <col min="10243" max="10243" width="36.5703125" style="2" customWidth="1"/>
    <col min="10244" max="10244" width="35.42578125" style="2" customWidth="1"/>
    <col min="10245" max="10496" width="9.140625" style="2"/>
    <col min="10497" max="10497" width="38.85546875" style="2" customWidth="1"/>
    <col min="10498" max="10498" width="45" style="2" customWidth="1"/>
    <col min="10499" max="10499" width="36.5703125" style="2" customWidth="1"/>
    <col min="10500" max="10500" width="35.42578125" style="2" customWidth="1"/>
    <col min="10501" max="10752" width="9.140625" style="2"/>
    <col min="10753" max="10753" width="38.85546875" style="2" customWidth="1"/>
    <col min="10754" max="10754" width="45" style="2" customWidth="1"/>
    <col min="10755" max="10755" width="36.5703125" style="2" customWidth="1"/>
    <col min="10756" max="10756" width="35.42578125" style="2" customWidth="1"/>
    <col min="10757" max="11008" width="9.140625" style="2"/>
    <col min="11009" max="11009" width="38.85546875" style="2" customWidth="1"/>
    <col min="11010" max="11010" width="45" style="2" customWidth="1"/>
    <col min="11011" max="11011" width="36.5703125" style="2" customWidth="1"/>
    <col min="11012" max="11012" width="35.42578125" style="2" customWidth="1"/>
    <col min="11013" max="11264" width="9.140625" style="2"/>
    <col min="11265" max="11265" width="38.85546875" style="2" customWidth="1"/>
    <col min="11266" max="11266" width="45" style="2" customWidth="1"/>
    <col min="11267" max="11267" width="36.5703125" style="2" customWidth="1"/>
    <col min="11268" max="11268" width="35.42578125" style="2" customWidth="1"/>
    <col min="11269" max="11520" width="9.140625" style="2"/>
    <col min="11521" max="11521" width="38.85546875" style="2" customWidth="1"/>
    <col min="11522" max="11522" width="45" style="2" customWidth="1"/>
    <col min="11523" max="11523" width="36.5703125" style="2" customWidth="1"/>
    <col min="11524" max="11524" width="35.42578125" style="2" customWidth="1"/>
    <col min="11525" max="11776" width="9.140625" style="2"/>
    <col min="11777" max="11777" width="38.85546875" style="2" customWidth="1"/>
    <col min="11778" max="11778" width="45" style="2" customWidth="1"/>
    <col min="11779" max="11779" width="36.5703125" style="2" customWidth="1"/>
    <col min="11780" max="11780" width="35.42578125" style="2" customWidth="1"/>
    <col min="11781" max="12032" width="9.140625" style="2"/>
    <col min="12033" max="12033" width="38.85546875" style="2" customWidth="1"/>
    <col min="12034" max="12034" width="45" style="2" customWidth="1"/>
    <col min="12035" max="12035" width="36.5703125" style="2" customWidth="1"/>
    <col min="12036" max="12036" width="35.42578125" style="2" customWidth="1"/>
    <col min="12037" max="12288" width="9.140625" style="2"/>
    <col min="12289" max="12289" width="38.85546875" style="2" customWidth="1"/>
    <col min="12290" max="12290" width="45" style="2" customWidth="1"/>
    <col min="12291" max="12291" width="36.5703125" style="2" customWidth="1"/>
    <col min="12292" max="12292" width="35.42578125" style="2" customWidth="1"/>
    <col min="12293" max="12544" width="9.140625" style="2"/>
    <col min="12545" max="12545" width="38.85546875" style="2" customWidth="1"/>
    <col min="12546" max="12546" width="45" style="2" customWidth="1"/>
    <col min="12547" max="12547" width="36.5703125" style="2" customWidth="1"/>
    <col min="12548" max="12548" width="35.42578125" style="2" customWidth="1"/>
    <col min="12549" max="12800" width="9.140625" style="2"/>
    <col min="12801" max="12801" width="38.85546875" style="2" customWidth="1"/>
    <col min="12802" max="12802" width="45" style="2" customWidth="1"/>
    <col min="12803" max="12803" width="36.5703125" style="2" customWidth="1"/>
    <col min="12804" max="12804" width="35.42578125" style="2" customWidth="1"/>
    <col min="12805" max="13056" width="9.140625" style="2"/>
    <col min="13057" max="13057" width="38.85546875" style="2" customWidth="1"/>
    <col min="13058" max="13058" width="45" style="2" customWidth="1"/>
    <col min="13059" max="13059" width="36.5703125" style="2" customWidth="1"/>
    <col min="13060" max="13060" width="35.42578125" style="2" customWidth="1"/>
    <col min="13061" max="13312" width="9.140625" style="2"/>
    <col min="13313" max="13313" width="38.85546875" style="2" customWidth="1"/>
    <col min="13314" max="13314" width="45" style="2" customWidth="1"/>
    <col min="13315" max="13315" width="36.5703125" style="2" customWidth="1"/>
    <col min="13316" max="13316" width="35.42578125" style="2" customWidth="1"/>
    <col min="13317" max="13568" width="9.140625" style="2"/>
    <col min="13569" max="13569" width="38.85546875" style="2" customWidth="1"/>
    <col min="13570" max="13570" width="45" style="2" customWidth="1"/>
    <col min="13571" max="13571" width="36.5703125" style="2" customWidth="1"/>
    <col min="13572" max="13572" width="35.42578125" style="2" customWidth="1"/>
    <col min="13573" max="13824" width="9.140625" style="2"/>
    <col min="13825" max="13825" width="38.85546875" style="2" customWidth="1"/>
    <col min="13826" max="13826" width="45" style="2" customWidth="1"/>
    <col min="13827" max="13827" width="36.5703125" style="2" customWidth="1"/>
    <col min="13828" max="13828" width="35.42578125" style="2" customWidth="1"/>
    <col min="13829" max="14080" width="9.140625" style="2"/>
    <col min="14081" max="14081" width="38.85546875" style="2" customWidth="1"/>
    <col min="14082" max="14082" width="45" style="2" customWidth="1"/>
    <col min="14083" max="14083" width="36.5703125" style="2" customWidth="1"/>
    <col min="14084" max="14084" width="35.42578125" style="2" customWidth="1"/>
    <col min="14085" max="14336" width="9.140625" style="2"/>
    <col min="14337" max="14337" width="38.85546875" style="2" customWidth="1"/>
    <col min="14338" max="14338" width="45" style="2" customWidth="1"/>
    <col min="14339" max="14339" width="36.5703125" style="2" customWidth="1"/>
    <col min="14340" max="14340" width="35.42578125" style="2" customWidth="1"/>
    <col min="14341" max="14592" width="9.140625" style="2"/>
    <col min="14593" max="14593" width="38.85546875" style="2" customWidth="1"/>
    <col min="14594" max="14594" width="45" style="2" customWidth="1"/>
    <col min="14595" max="14595" width="36.5703125" style="2" customWidth="1"/>
    <col min="14596" max="14596" width="35.42578125" style="2" customWidth="1"/>
    <col min="14597" max="14848" width="9.140625" style="2"/>
    <col min="14849" max="14849" width="38.85546875" style="2" customWidth="1"/>
    <col min="14850" max="14850" width="45" style="2" customWidth="1"/>
    <col min="14851" max="14851" width="36.5703125" style="2" customWidth="1"/>
    <col min="14852" max="14852" width="35.42578125" style="2" customWidth="1"/>
    <col min="14853" max="15104" width="9.140625" style="2"/>
    <col min="15105" max="15105" width="38.85546875" style="2" customWidth="1"/>
    <col min="15106" max="15106" width="45" style="2" customWidth="1"/>
    <col min="15107" max="15107" width="36.5703125" style="2" customWidth="1"/>
    <col min="15108" max="15108" width="35.42578125" style="2" customWidth="1"/>
    <col min="15109" max="15360" width="9.140625" style="2"/>
    <col min="15361" max="15361" width="38.85546875" style="2" customWidth="1"/>
    <col min="15362" max="15362" width="45" style="2" customWidth="1"/>
    <col min="15363" max="15363" width="36.5703125" style="2" customWidth="1"/>
    <col min="15364" max="15364" width="35.42578125" style="2" customWidth="1"/>
    <col min="15365" max="15616" width="9.140625" style="2"/>
    <col min="15617" max="15617" width="38.85546875" style="2" customWidth="1"/>
    <col min="15618" max="15618" width="45" style="2" customWidth="1"/>
    <col min="15619" max="15619" width="36.5703125" style="2" customWidth="1"/>
    <col min="15620" max="15620" width="35.42578125" style="2" customWidth="1"/>
    <col min="15621" max="15872" width="9.140625" style="2"/>
    <col min="15873" max="15873" width="38.85546875" style="2" customWidth="1"/>
    <col min="15874" max="15874" width="45" style="2" customWidth="1"/>
    <col min="15875" max="15875" width="36.5703125" style="2" customWidth="1"/>
    <col min="15876" max="15876" width="35.42578125" style="2" customWidth="1"/>
    <col min="15877" max="16128" width="9.140625" style="2"/>
    <col min="16129" max="16129" width="38.85546875" style="2" customWidth="1"/>
    <col min="16130" max="16130" width="45" style="2" customWidth="1"/>
    <col min="16131" max="16131" width="36.5703125" style="2" customWidth="1"/>
    <col min="16132" max="16132" width="35.42578125" style="2" customWidth="1"/>
    <col min="16133" max="16384" width="9.140625" style="2"/>
  </cols>
  <sheetData>
    <row r="1" spans="1:5" x14ac:dyDescent="0.2">
      <c r="C1" s="263" t="s">
        <v>215</v>
      </c>
      <c r="D1" s="263"/>
      <c r="E1" s="12"/>
    </row>
    <row r="2" spans="1:5" ht="39.75" customHeight="1" x14ac:dyDescent="0.2">
      <c r="C2" s="12"/>
      <c r="D2" s="11" t="s">
        <v>1</v>
      </c>
      <c r="E2" s="12"/>
    </row>
    <row r="3" spans="1:5" x14ac:dyDescent="0.2">
      <c r="A3" s="200"/>
      <c r="B3" s="200"/>
      <c r="C3" s="200"/>
      <c r="D3" s="200"/>
    </row>
    <row r="4" spans="1:5" ht="77.25" customHeight="1" x14ac:dyDescent="0.2">
      <c r="A4" s="280" t="s">
        <v>216</v>
      </c>
      <c r="B4" s="280"/>
      <c r="C4" s="280"/>
      <c r="D4" s="280"/>
    </row>
    <row r="5" spans="1:5" ht="15.75" x14ac:dyDescent="0.2">
      <c r="A5" s="201"/>
      <c r="B5" s="201"/>
      <c r="C5" s="201"/>
      <c r="D5" s="201"/>
    </row>
    <row r="6" spans="1:5" ht="15.75" x14ac:dyDescent="0.2">
      <c r="A6" s="201"/>
      <c r="B6" s="201"/>
      <c r="C6" s="201"/>
      <c r="D6" s="201"/>
    </row>
    <row r="7" spans="1:5" ht="107.25" customHeight="1" x14ac:dyDescent="0.2">
      <c r="A7" s="17" t="s">
        <v>201</v>
      </c>
      <c r="B7" s="17" t="s">
        <v>217</v>
      </c>
      <c r="C7" s="17" t="s">
        <v>218</v>
      </c>
      <c r="D7" s="17" t="s">
        <v>219</v>
      </c>
    </row>
    <row r="8" spans="1:5" ht="58.5" customHeight="1" x14ac:dyDescent="0.2">
      <c r="A8" s="202" t="s">
        <v>220</v>
      </c>
      <c r="B8" s="208">
        <f>B9+B10+B11</f>
        <v>51936.270000000004</v>
      </c>
      <c r="C8" s="208">
        <f>C9+C10+C11+C12</f>
        <v>12.855499999999997</v>
      </c>
      <c r="D8" s="209">
        <f>D9+D10+D11</f>
        <v>1044.0999999999999</v>
      </c>
    </row>
    <row r="9" spans="1:5" ht="25.5" customHeight="1" x14ac:dyDescent="0.2">
      <c r="A9" s="91" t="s">
        <v>221</v>
      </c>
      <c r="B9" s="32">
        <v>7353.09</v>
      </c>
      <c r="C9" s="206">
        <f>'[1]Приложение(1)8 инвест за 3 год'!O27+'[1]Приложение(1)8 инвест за 3 год'!S27+'[1]Приложение(1)8 инвест за 3 год'!S62+'[1]Приложение(1)8 инвест за 3 год'!S84</f>
        <v>2.2839999999999998</v>
      </c>
      <c r="D9" s="205">
        <f>'[1]Приложение(1)8 инвест за 3 год'!AD27+'[1]Приложение(1)8 инвест за 3 год'!AH27+'[1]Приложение(1)8 инвест за 3 год'!AH62+'[1]Приложение(1)8 инвест за 3 год'!AH84</f>
        <v>459.1</v>
      </c>
    </row>
    <row r="10" spans="1:5" ht="25.5" customHeight="1" x14ac:dyDescent="0.2">
      <c r="A10" s="91" t="s">
        <v>222</v>
      </c>
      <c r="B10" s="32">
        <v>44583.18</v>
      </c>
      <c r="C10" s="203">
        <f>'[1]Приложение(1)8 инвест за 3 год'!O73+'[1]Приложение(1)8 инвест за 3 год'!O95+'[1]Приложение(1)8 инвест за 3 год'!O128</f>
        <v>9.9514999999999993</v>
      </c>
      <c r="D10" s="205">
        <f>'[1]Приложение(1)8 инвест за 3 год'!AD73+'[1]Приложение(1)8 инвест за 3 год'!AD95+'[1]Приложение(1)8 инвест за 3 год'!AD128</f>
        <v>585</v>
      </c>
    </row>
    <row r="11" spans="1:5" ht="24" customHeight="1" x14ac:dyDescent="0.2">
      <c r="A11" s="91" t="s">
        <v>33</v>
      </c>
      <c r="B11" s="26"/>
      <c r="C11" s="206"/>
      <c r="D11" s="205">
        <v>0</v>
      </c>
    </row>
    <row r="12" spans="1:5" ht="58.5" customHeight="1" x14ac:dyDescent="0.2">
      <c r="A12" s="202" t="s">
        <v>223</v>
      </c>
      <c r="B12" s="208">
        <f>B13+B14</f>
        <v>7142.52</v>
      </c>
      <c r="C12" s="208">
        <f>C13+C14</f>
        <v>0.62</v>
      </c>
      <c r="D12" s="209">
        <f>D13+D14</f>
        <v>190.32140161975605</v>
      </c>
    </row>
    <row r="13" spans="1:5" ht="25.5" customHeight="1" x14ac:dyDescent="0.2">
      <c r="A13" s="91" t="s">
        <v>222</v>
      </c>
      <c r="B13" s="32">
        <v>7142.52</v>
      </c>
      <c r="C13" s="203">
        <f>'[1]Приложение(1)8 инвест за 3 год'!O74+'[1]Приложение(1)8 инвест за 3 год'!O96</f>
        <v>0.62</v>
      </c>
      <c r="D13" s="205">
        <f>'[1]Приложение(1)8 инвест за 3 год'!AF74+'[1]Приложение(1)8 инвест за 3 год'!AF96</f>
        <v>190.32140161975605</v>
      </c>
    </row>
    <row r="14" spans="1:5" ht="24" customHeight="1" x14ac:dyDescent="0.2">
      <c r="A14" s="91" t="s">
        <v>33</v>
      </c>
      <c r="B14" s="26"/>
      <c r="C14" s="206"/>
      <c r="D14" s="205">
        <v>0</v>
      </c>
    </row>
    <row r="15" spans="1:5" ht="54.75" customHeight="1" x14ac:dyDescent="0.2">
      <c r="A15" s="25" t="s">
        <v>224</v>
      </c>
      <c r="B15" s="208">
        <f>B16+B17+B18</f>
        <v>111835</v>
      </c>
      <c r="C15" s="208">
        <f>C16+C17+C18</f>
        <v>104.03769999999999</v>
      </c>
      <c r="D15" s="209">
        <f>D16+D17+D18</f>
        <v>14109.636572954063</v>
      </c>
    </row>
    <row r="16" spans="1:5" ht="23.25" customHeight="1" x14ac:dyDescent="0.2">
      <c r="A16" s="91" t="s">
        <v>221</v>
      </c>
      <c r="B16" s="32">
        <v>84973.45</v>
      </c>
      <c r="C16" s="203">
        <f>('[1]Приложение(1)8 инвест за 3 год'!O24+'[1]Приложение(1)8 инвест за 3 год'!S24+'[1]Приложение(1)8 инвест за 3 год'!O35+'[1]Приложение(1)8 инвест за 3 год'!S35+'[1]Приложение(1)8 инвест за 3 год'!O57+'[1]Приложение(1)8 инвест за 3 год'!S57+'[1]Приложение(1)8 инвест за 3 год'!S79)</f>
        <v>78.952533333333321</v>
      </c>
      <c r="D16" s="210">
        <f>('[1]Приложение(1)8 инвест за 3 год'!AF24+'[1]Приложение(1)8 инвест за 3 год'!AJ24+'[1]Приложение(1)8 инвест за 3 год'!AF35+'[1]Приложение(1)8 инвест за 3 год'!AJ35+'[1]Приложение(1)8 инвест за 3 год'!AF57+'[1]Приложение(1)8 инвест за 3 год'!AJ57+'[1]Приложение(1)8 инвест за 3 год'!AJ79)</f>
        <v>5399.4059596075012</v>
      </c>
    </row>
    <row r="17" spans="1:4" ht="24" customHeight="1" x14ac:dyDescent="0.2">
      <c r="A17" s="91" t="s">
        <v>222</v>
      </c>
      <c r="B17" s="32">
        <v>26861.55</v>
      </c>
      <c r="C17" s="211">
        <f>('[1]Приложение(1)8 инвест за 3 год'!O68+'[1]Приложение(1)8 инвест за 3 год'!F90+'[1]Приложение(1)8 инвест за 3 год'!O90+'[1]Приложение(1)8 инвест за 3 год'!F123+'[1]Приложение(1)8 инвест за 3 год'!O123)</f>
        <v>25.085166666666666</v>
      </c>
      <c r="D17" s="210">
        <f>('[1]Приложение(1)8 инвест за 3 год'!AF68+'[1]Приложение(1)8 инвест за 3 год'!W90+'[1]Приложение(1)8 инвест за 3 год'!AF90+'[1]Приложение(1)8 инвест за 3 год'!W123+'[1]Приложение(1)8 инвест за 3 год'!AF123)</f>
        <v>8710.2306133465609</v>
      </c>
    </row>
    <row r="18" spans="1:4" ht="24" customHeight="1" x14ac:dyDescent="0.2">
      <c r="A18" s="91" t="s">
        <v>33</v>
      </c>
      <c r="B18" s="26"/>
      <c r="C18" s="206"/>
      <c r="D18" s="210">
        <v>0</v>
      </c>
    </row>
  </sheetData>
  <mergeCells count="2">
    <mergeCell ref="C1:D1"/>
    <mergeCell ref="A4:D4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L28"/>
  <sheetViews>
    <sheetView tabSelected="1" view="pageBreakPreview" zoomScale="80" zoomScaleNormal="100" zoomScaleSheetLayoutView="80" workbookViewId="0">
      <selection activeCell="M16" sqref="M16"/>
    </sheetView>
  </sheetViews>
  <sheetFormatPr defaultRowHeight="12.75" x14ac:dyDescent="0.2"/>
  <cols>
    <col min="1" max="1" width="5.7109375" style="2" customWidth="1"/>
    <col min="2" max="2" width="38.85546875" style="2" customWidth="1"/>
    <col min="3" max="11" width="10.7109375" style="2" customWidth="1"/>
    <col min="12" max="256" width="9.140625" style="2"/>
    <col min="257" max="257" width="5.7109375" style="2" customWidth="1"/>
    <col min="258" max="258" width="38.85546875" style="2" customWidth="1"/>
    <col min="259" max="267" width="10.7109375" style="2" customWidth="1"/>
    <col min="268" max="512" width="9.140625" style="2"/>
    <col min="513" max="513" width="5.7109375" style="2" customWidth="1"/>
    <col min="514" max="514" width="38.85546875" style="2" customWidth="1"/>
    <col min="515" max="523" width="10.7109375" style="2" customWidth="1"/>
    <col min="524" max="768" width="9.140625" style="2"/>
    <col min="769" max="769" width="5.7109375" style="2" customWidth="1"/>
    <col min="770" max="770" width="38.85546875" style="2" customWidth="1"/>
    <col min="771" max="779" width="10.7109375" style="2" customWidth="1"/>
    <col min="780" max="1024" width="9.140625" style="2"/>
    <col min="1025" max="1025" width="5.7109375" style="2" customWidth="1"/>
    <col min="1026" max="1026" width="38.85546875" style="2" customWidth="1"/>
    <col min="1027" max="1035" width="10.7109375" style="2" customWidth="1"/>
    <col min="1036" max="1280" width="9.140625" style="2"/>
    <col min="1281" max="1281" width="5.7109375" style="2" customWidth="1"/>
    <col min="1282" max="1282" width="38.85546875" style="2" customWidth="1"/>
    <col min="1283" max="1291" width="10.7109375" style="2" customWidth="1"/>
    <col min="1292" max="1536" width="9.140625" style="2"/>
    <col min="1537" max="1537" width="5.7109375" style="2" customWidth="1"/>
    <col min="1538" max="1538" width="38.85546875" style="2" customWidth="1"/>
    <col min="1539" max="1547" width="10.7109375" style="2" customWidth="1"/>
    <col min="1548" max="1792" width="9.140625" style="2"/>
    <col min="1793" max="1793" width="5.7109375" style="2" customWidth="1"/>
    <col min="1794" max="1794" width="38.85546875" style="2" customWidth="1"/>
    <col min="1795" max="1803" width="10.7109375" style="2" customWidth="1"/>
    <col min="1804" max="2048" width="9.140625" style="2"/>
    <col min="2049" max="2049" width="5.7109375" style="2" customWidth="1"/>
    <col min="2050" max="2050" width="38.85546875" style="2" customWidth="1"/>
    <col min="2051" max="2059" width="10.7109375" style="2" customWidth="1"/>
    <col min="2060" max="2304" width="9.140625" style="2"/>
    <col min="2305" max="2305" width="5.7109375" style="2" customWidth="1"/>
    <col min="2306" max="2306" width="38.85546875" style="2" customWidth="1"/>
    <col min="2307" max="2315" width="10.7109375" style="2" customWidth="1"/>
    <col min="2316" max="2560" width="9.140625" style="2"/>
    <col min="2561" max="2561" width="5.7109375" style="2" customWidth="1"/>
    <col min="2562" max="2562" width="38.85546875" style="2" customWidth="1"/>
    <col min="2563" max="2571" width="10.7109375" style="2" customWidth="1"/>
    <col min="2572" max="2816" width="9.140625" style="2"/>
    <col min="2817" max="2817" width="5.7109375" style="2" customWidth="1"/>
    <col min="2818" max="2818" width="38.85546875" style="2" customWidth="1"/>
    <col min="2819" max="2827" width="10.7109375" style="2" customWidth="1"/>
    <col min="2828" max="3072" width="9.140625" style="2"/>
    <col min="3073" max="3073" width="5.7109375" style="2" customWidth="1"/>
    <col min="3074" max="3074" width="38.85546875" style="2" customWidth="1"/>
    <col min="3075" max="3083" width="10.7109375" style="2" customWidth="1"/>
    <col min="3084" max="3328" width="9.140625" style="2"/>
    <col min="3329" max="3329" width="5.7109375" style="2" customWidth="1"/>
    <col min="3330" max="3330" width="38.85546875" style="2" customWidth="1"/>
    <col min="3331" max="3339" width="10.7109375" style="2" customWidth="1"/>
    <col min="3340" max="3584" width="9.140625" style="2"/>
    <col min="3585" max="3585" width="5.7109375" style="2" customWidth="1"/>
    <col min="3586" max="3586" width="38.85546875" style="2" customWidth="1"/>
    <col min="3587" max="3595" width="10.7109375" style="2" customWidth="1"/>
    <col min="3596" max="3840" width="9.140625" style="2"/>
    <col min="3841" max="3841" width="5.7109375" style="2" customWidth="1"/>
    <col min="3842" max="3842" width="38.85546875" style="2" customWidth="1"/>
    <col min="3843" max="3851" width="10.7109375" style="2" customWidth="1"/>
    <col min="3852" max="4096" width="9.140625" style="2"/>
    <col min="4097" max="4097" width="5.7109375" style="2" customWidth="1"/>
    <col min="4098" max="4098" width="38.85546875" style="2" customWidth="1"/>
    <col min="4099" max="4107" width="10.7109375" style="2" customWidth="1"/>
    <col min="4108" max="4352" width="9.140625" style="2"/>
    <col min="4353" max="4353" width="5.7109375" style="2" customWidth="1"/>
    <col min="4354" max="4354" width="38.85546875" style="2" customWidth="1"/>
    <col min="4355" max="4363" width="10.7109375" style="2" customWidth="1"/>
    <col min="4364" max="4608" width="9.140625" style="2"/>
    <col min="4609" max="4609" width="5.7109375" style="2" customWidth="1"/>
    <col min="4610" max="4610" width="38.85546875" style="2" customWidth="1"/>
    <col min="4611" max="4619" width="10.7109375" style="2" customWidth="1"/>
    <col min="4620" max="4864" width="9.140625" style="2"/>
    <col min="4865" max="4865" width="5.7109375" style="2" customWidth="1"/>
    <col min="4866" max="4866" width="38.85546875" style="2" customWidth="1"/>
    <col min="4867" max="4875" width="10.7109375" style="2" customWidth="1"/>
    <col min="4876" max="5120" width="9.140625" style="2"/>
    <col min="5121" max="5121" width="5.7109375" style="2" customWidth="1"/>
    <col min="5122" max="5122" width="38.85546875" style="2" customWidth="1"/>
    <col min="5123" max="5131" width="10.7109375" style="2" customWidth="1"/>
    <col min="5132" max="5376" width="9.140625" style="2"/>
    <col min="5377" max="5377" width="5.7109375" style="2" customWidth="1"/>
    <col min="5378" max="5378" width="38.85546875" style="2" customWidth="1"/>
    <col min="5379" max="5387" width="10.7109375" style="2" customWidth="1"/>
    <col min="5388" max="5632" width="9.140625" style="2"/>
    <col min="5633" max="5633" width="5.7109375" style="2" customWidth="1"/>
    <col min="5634" max="5634" width="38.85546875" style="2" customWidth="1"/>
    <col min="5635" max="5643" width="10.7109375" style="2" customWidth="1"/>
    <col min="5644" max="5888" width="9.140625" style="2"/>
    <col min="5889" max="5889" width="5.7109375" style="2" customWidth="1"/>
    <col min="5890" max="5890" width="38.85546875" style="2" customWidth="1"/>
    <col min="5891" max="5899" width="10.7109375" style="2" customWidth="1"/>
    <col min="5900" max="6144" width="9.140625" style="2"/>
    <col min="6145" max="6145" width="5.7109375" style="2" customWidth="1"/>
    <col min="6146" max="6146" width="38.85546875" style="2" customWidth="1"/>
    <col min="6147" max="6155" width="10.7109375" style="2" customWidth="1"/>
    <col min="6156" max="6400" width="9.140625" style="2"/>
    <col min="6401" max="6401" width="5.7109375" style="2" customWidth="1"/>
    <col min="6402" max="6402" width="38.85546875" style="2" customWidth="1"/>
    <col min="6403" max="6411" width="10.7109375" style="2" customWidth="1"/>
    <col min="6412" max="6656" width="9.140625" style="2"/>
    <col min="6657" max="6657" width="5.7109375" style="2" customWidth="1"/>
    <col min="6658" max="6658" width="38.85546875" style="2" customWidth="1"/>
    <col min="6659" max="6667" width="10.7109375" style="2" customWidth="1"/>
    <col min="6668" max="6912" width="9.140625" style="2"/>
    <col min="6913" max="6913" width="5.7109375" style="2" customWidth="1"/>
    <col min="6914" max="6914" width="38.85546875" style="2" customWidth="1"/>
    <col min="6915" max="6923" width="10.7109375" style="2" customWidth="1"/>
    <col min="6924" max="7168" width="9.140625" style="2"/>
    <col min="7169" max="7169" width="5.7109375" style="2" customWidth="1"/>
    <col min="7170" max="7170" width="38.85546875" style="2" customWidth="1"/>
    <col min="7171" max="7179" width="10.7109375" style="2" customWidth="1"/>
    <col min="7180" max="7424" width="9.140625" style="2"/>
    <col min="7425" max="7425" width="5.7109375" style="2" customWidth="1"/>
    <col min="7426" max="7426" width="38.85546875" style="2" customWidth="1"/>
    <col min="7427" max="7435" width="10.7109375" style="2" customWidth="1"/>
    <col min="7436" max="7680" width="9.140625" style="2"/>
    <col min="7681" max="7681" width="5.7109375" style="2" customWidth="1"/>
    <col min="7682" max="7682" width="38.85546875" style="2" customWidth="1"/>
    <col min="7683" max="7691" width="10.7109375" style="2" customWidth="1"/>
    <col min="7692" max="7936" width="9.140625" style="2"/>
    <col min="7937" max="7937" width="5.7109375" style="2" customWidth="1"/>
    <col min="7938" max="7938" width="38.85546875" style="2" customWidth="1"/>
    <col min="7939" max="7947" width="10.7109375" style="2" customWidth="1"/>
    <col min="7948" max="8192" width="9.140625" style="2"/>
    <col min="8193" max="8193" width="5.7109375" style="2" customWidth="1"/>
    <col min="8194" max="8194" width="38.85546875" style="2" customWidth="1"/>
    <col min="8195" max="8203" width="10.7109375" style="2" customWidth="1"/>
    <col min="8204" max="8448" width="9.140625" style="2"/>
    <col min="8449" max="8449" width="5.7109375" style="2" customWidth="1"/>
    <col min="8450" max="8450" width="38.85546875" style="2" customWidth="1"/>
    <col min="8451" max="8459" width="10.7109375" style="2" customWidth="1"/>
    <col min="8460" max="8704" width="9.140625" style="2"/>
    <col min="8705" max="8705" width="5.7109375" style="2" customWidth="1"/>
    <col min="8706" max="8706" width="38.85546875" style="2" customWidth="1"/>
    <col min="8707" max="8715" width="10.7109375" style="2" customWidth="1"/>
    <col min="8716" max="8960" width="9.140625" style="2"/>
    <col min="8961" max="8961" width="5.7109375" style="2" customWidth="1"/>
    <col min="8962" max="8962" width="38.85546875" style="2" customWidth="1"/>
    <col min="8963" max="8971" width="10.7109375" style="2" customWidth="1"/>
    <col min="8972" max="9216" width="9.140625" style="2"/>
    <col min="9217" max="9217" width="5.7109375" style="2" customWidth="1"/>
    <col min="9218" max="9218" width="38.85546875" style="2" customWidth="1"/>
    <col min="9219" max="9227" width="10.7109375" style="2" customWidth="1"/>
    <col min="9228" max="9472" width="9.140625" style="2"/>
    <col min="9473" max="9473" width="5.7109375" style="2" customWidth="1"/>
    <col min="9474" max="9474" width="38.85546875" style="2" customWidth="1"/>
    <col min="9475" max="9483" width="10.7109375" style="2" customWidth="1"/>
    <col min="9484" max="9728" width="9.140625" style="2"/>
    <col min="9729" max="9729" width="5.7109375" style="2" customWidth="1"/>
    <col min="9730" max="9730" width="38.85546875" style="2" customWidth="1"/>
    <col min="9731" max="9739" width="10.7109375" style="2" customWidth="1"/>
    <col min="9740" max="9984" width="9.140625" style="2"/>
    <col min="9985" max="9985" width="5.7109375" style="2" customWidth="1"/>
    <col min="9986" max="9986" width="38.85546875" style="2" customWidth="1"/>
    <col min="9987" max="9995" width="10.7109375" style="2" customWidth="1"/>
    <col min="9996" max="10240" width="9.140625" style="2"/>
    <col min="10241" max="10241" width="5.7109375" style="2" customWidth="1"/>
    <col min="10242" max="10242" width="38.85546875" style="2" customWidth="1"/>
    <col min="10243" max="10251" width="10.7109375" style="2" customWidth="1"/>
    <col min="10252" max="10496" width="9.140625" style="2"/>
    <col min="10497" max="10497" width="5.7109375" style="2" customWidth="1"/>
    <col min="10498" max="10498" width="38.85546875" style="2" customWidth="1"/>
    <col min="10499" max="10507" width="10.7109375" style="2" customWidth="1"/>
    <col min="10508" max="10752" width="9.140625" style="2"/>
    <col min="10753" max="10753" width="5.7109375" style="2" customWidth="1"/>
    <col min="10754" max="10754" width="38.85546875" style="2" customWidth="1"/>
    <col min="10755" max="10763" width="10.7109375" style="2" customWidth="1"/>
    <col min="10764" max="11008" width="9.140625" style="2"/>
    <col min="11009" max="11009" width="5.7109375" style="2" customWidth="1"/>
    <col min="11010" max="11010" width="38.85546875" style="2" customWidth="1"/>
    <col min="11011" max="11019" width="10.7109375" style="2" customWidth="1"/>
    <col min="11020" max="11264" width="9.140625" style="2"/>
    <col min="11265" max="11265" width="5.7109375" style="2" customWidth="1"/>
    <col min="11266" max="11266" width="38.85546875" style="2" customWidth="1"/>
    <col min="11267" max="11275" width="10.7109375" style="2" customWidth="1"/>
    <col min="11276" max="11520" width="9.140625" style="2"/>
    <col min="11521" max="11521" width="5.7109375" style="2" customWidth="1"/>
    <col min="11522" max="11522" width="38.85546875" style="2" customWidth="1"/>
    <col min="11523" max="11531" width="10.7109375" style="2" customWidth="1"/>
    <col min="11532" max="11776" width="9.140625" style="2"/>
    <col min="11777" max="11777" width="5.7109375" style="2" customWidth="1"/>
    <col min="11778" max="11778" width="38.85546875" style="2" customWidth="1"/>
    <col min="11779" max="11787" width="10.7109375" style="2" customWidth="1"/>
    <col min="11788" max="12032" width="9.140625" style="2"/>
    <col min="12033" max="12033" width="5.7109375" style="2" customWidth="1"/>
    <col min="12034" max="12034" width="38.85546875" style="2" customWidth="1"/>
    <col min="12035" max="12043" width="10.7109375" style="2" customWidth="1"/>
    <col min="12044" max="12288" width="9.140625" style="2"/>
    <col min="12289" max="12289" width="5.7109375" style="2" customWidth="1"/>
    <col min="12290" max="12290" width="38.85546875" style="2" customWidth="1"/>
    <col min="12291" max="12299" width="10.7109375" style="2" customWidth="1"/>
    <col min="12300" max="12544" width="9.140625" style="2"/>
    <col min="12545" max="12545" width="5.7109375" style="2" customWidth="1"/>
    <col min="12546" max="12546" width="38.85546875" style="2" customWidth="1"/>
    <col min="12547" max="12555" width="10.7109375" style="2" customWidth="1"/>
    <col min="12556" max="12800" width="9.140625" style="2"/>
    <col min="12801" max="12801" width="5.7109375" style="2" customWidth="1"/>
    <col min="12802" max="12802" width="38.85546875" style="2" customWidth="1"/>
    <col min="12803" max="12811" width="10.7109375" style="2" customWidth="1"/>
    <col min="12812" max="13056" width="9.140625" style="2"/>
    <col min="13057" max="13057" width="5.7109375" style="2" customWidth="1"/>
    <col min="13058" max="13058" width="38.85546875" style="2" customWidth="1"/>
    <col min="13059" max="13067" width="10.7109375" style="2" customWidth="1"/>
    <col min="13068" max="13312" width="9.140625" style="2"/>
    <col min="13313" max="13313" width="5.7109375" style="2" customWidth="1"/>
    <col min="13314" max="13314" width="38.85546875" style="2" customWidth="1"/>
    <col min="13315" max="13323" width="10.7109375" style="2" customWidth="1"/>
    <col min="13324" max="13568" width="9.140625" style="2"/>
    <col min="13569" max="13569" width="5.7109375" style="2" customWidth="1"/>
    <col min="13570" max="13570" width="38.85546875" style="2" customWidth="1"/>
    <col min="13571" max="13579" width="10.7109375" style="2" customWidth="1"/>
    <col min="13580" max="13824" width="9.140625" style="2"/>
    <col min="13825" max="13825" width="5.7109375" style="2" customWidth="1"/>
    <col min="13826" max="13826" width="38.85546875" style="2" customWidth="1"/>
    <col min="13827" max="13835" width="10.7109375" style="2" customWidth="1"/>
    <col min="13836" max="14080" width="9.140625" style="2"/>
    <col min="14081" max="14081" width="5.7109375" style="2" customWidth="1"/>
    <col min="14082" max="14082" width="38.85546875" style="2" customWidth="1"/>
    <col min="14083" max="14091" width="10.7109375" style="2" customWidth="1"/>
    <col min="14092" max="14336" width="9.140625" style="2"/>
    <col min="14337" max="14337" width="5.7109375" style="2" customWidth="1"/>
    <col min="14338" max="14338" width="38.85546875" style="2" customWidth="1"/>
    <col min="14339" max="14347" width="10.7109375" style="2" customWidth="1"/>
    <col min="14348" max="14592" width="9.140625" style="2"/>
    <col min="14593" max="14593" width="5.7109375" style="2" customWidth="1"/>
    <col min="14594" max="14594" width="38.85546875" style="2" customWidth="1"/>
    <col min="14595" max="14603" width="10.7109375" style="2" customWidth="1"/>
    <col min="14604" max="14848" width="9.140625" style="2"/>
    <col min="14849" max="14849" width="5.7109375" style="2" customWidth="1"/>
    <col min="14850" max="14850" width="38.85546875" style="2" customWidth="1"/>
    <col min="14851" max="14859" width="10.7109375" style="2" customWidth="1"/>
    <col min="14860" max="15104" width="9.140625" style="2"/>
    <col min="15105" max="15105" width="5.7109375" style="2" customWidth="1"/>
    <col min="15106" max="15106" width="38.85546875" style="2" customWidth="1"/>
    <col min="15107" max="15115" width="10.7109375" style="2" customWidth="1"/>
    <col min="15116" max="15360" width="9.140625" style="2"/>
    <col min="15361" max="15361" width="5.7109375" style="2" customWidth="1"/>
    <col min="15362" max="15362" width="38.85546875" style="2" customWidth="1"/>
    <col min="15363" max="15371" width="10.7109375" style="2" customWidth="1"/>
    <col min="15372" max="15616" width="9.140625" style="2"/>
    <col min="15617" max="15617" width="5.7109375" style="2" customWidth="1"/>
    <col min="15618" max="15618" width="38.85546875" style="2" customWidth="1"/>
    <col min="15619" max="15627" width="10.7109375" style="2" customWidth="1"/>
    <col min="15628" max="15872" width="9.140625" style="2"/>
    <col min="15873" max="15873" width="5.7109375" style="2" customWidth="1"/>
    <col min="15874" max="15874" width="38.85546875" style="2" customWidth="1"/>
    <col min="15875" max="15883" width="10.7109375" style="2" customWidth="1"/>
    <col min="15884" max="16128" width="9.140625" style="2"/>
    <col min="16129" max="16129" width="5.7109375" style="2" customWidth="1"/>
    <col min="16130" max="16130" width="38.85546875" style="2" customWidth="1"/>
    <col min="16131" max="16139" width="10.7109375" style="2" customWidth="1"/>
    <col min="16140" max="16384" width="9.140625" style="2"/>
  </cols>
  <sheetData>
    <row r="1" spans="1:12" x14ac:dyDescent="0.2">
      <c r="F1" s="263" t="s">
        <v>225</v>
      </c>
      <c r="G1" s="263"/>
      <c r="H1" s="263"/>
      <c r="I1" s="263"/>
      <c r="J1" s="263"/>
      <c r="K1" s="263"/>
      <c r="L1" s="12"/>
    </row>
    <row r="2" spans="1:12" ht="54" customHeight="1" x14ac:dyDescent="0.2">
      <c r="F2" s="12"/>
      <c r="G2" s="12"/>
      <c r="H2" s="12"/>
      <c r="I2" s="263" t="s">
        <v>1</v>
      </c>
      <c r="J2" s="263"/>
      <c r="K2" s="263"/>
      <c r="L2" s="12"/>
    </row>
    <row r="3" spans="1:12" x14ac:dyDescent="0.2"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2" ht="77.25" customHeight="1" x14ac:dyDescent="0.2">
      <c r="B4" s="280" t="s">
        <v>226</v>
      </c>
      <c r="C4" s="280"/>
      <c r="D4" s="280"/>
      <c r="E4" s="280"/>
      <c r="F4" s="280"/>
      <c r="G4" s="280"/>
      <c r="H4" s="280"/>
      <c r="I4" s="280"/>
      <c r="J4" s="280"/>
      <c r="K4" s="280"/>
    </row>
    <row r="5" spans="1:12" ht="15.75" x14ac:dyDescent="0.2"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12" ht="34.5" customHeight="1" x14ac:dyDescent="0.2">
      <c r="A6" s="284" t="s">
        <v>227</v>
      </c>
      <c r="B6" s="284"/>
      <c r="C6" s="284" t="s">
        <v>228</v>
      </c>
      <c r="D6" s="284"/>
      <c r="E6" s="284"/>
      <c r="F6" s="284" t="s">
        <v>229</v>
      </c>
      <c r="G6" s="284"/>
      <c r="H6" s="284"/>
      <c r="I6" s="243" t="s">
        <v>230</v>
      </c>
      <c r="J6" s="244"/>
      <c r="K6" s="285"/>
    </row>
    <row r="7" spans="1:12" ht="46.5" customHeight="1" x14ac:dyDescent="0.2">
      <c r="A7" s="284"/>
      <c r="B7" s="284"/>
      <c r="C7" s="17" t="s">
        <v>31</v>
      </c>
      <c r="D7" s="17" t="s">
        <v>231</v>
      </c>
      <c r="E7" s="17" t="s">
        <v>232</v>
      </c>
      <c r="F7" s="17" t="s">
        <v>31</v>
      </c>
      <c r="G7" s="17" t="s">
        <v>231</v>
      </c>
      <c r="H7" s="17" t="s">
        <v>232</v>
      </c>
      <c r="I7" s="17" t="s">
        <v>31</v>
      </c>
      <c r="J7" s="17" t="s">
        <v>231</v>
      </c>
      <c r="K7" s="17" t="s">
        <v>232</v>
      </c>
    </row>
    <row r="8" spans="1:12" ht="48.75" customHeight="1" x14ac:dyDescent="0.2">
      <c r="A8" s="212" t="s">
        <v>233</v>
      </c>
      <c r="B8" s="202" t="s">
        <v>234</v>
      </c>
      <c r="C8" s="213">
        <v>4765</v>
      </c>
      <c r="D8" s="213">
        <v>41</v>
      </c>
      <c r="E8" s="213">
        <v>0</v>
      </c>
      <c r="F8" s="213">
        <v>47249.815000000002</v>
      </c>
      <c r="G8" s="213">
        <v>545.47</v>
      </c>
      <c r="H8" s="213">
        <v>0</v>
      </c>
      <c r="I8" s="214">
        <v>8156.28694</v>
      </c>
      <c r="J8" s="215">
        <v>4662.55</v>
      </c>
      <c r="K8" s="216">
        <v>0</v>
      </c>
    </row>
    <row r="9" spans="1:12" ht="15.75" x14ac:dyDescent="0.2">
      <c r="A9" s="217"/>
      <c r="B9" s="218" t="s">
        <v>235</v>
      </c>
      <c r="C9" s="281">
        <v>4201</v>
      </c>
      <c r="D9" s="281">
        <v>33</v>
      </c>
      <c r="E9" s="281">
        <v>0</v>
      </c>
      <c r="F9" s="281">
        <v>44077.86</v>
      </c>
      <c r="G9" s="281">
        <v>468</v>
      </c>
      <c r="H9" s="281">
        <v>0</v>
      </c>
      <c r="I9" s="281">
        <v>1958.0861</v>
      </c>
      <c r="J9" s="281">
        <v>15.381</v>
      </c>
      <c r="K9" s="281">
        <v>0</v>
      </c>
    </row>
    <row r="10" spans="1:12" ht="24" customHeight="1" x14ac:dyDescent="0.2">
      <c r="A10" s="71"/>
      <c r="B10" s="219" t="s">
        <v>236</v>
      </c>
      <c r="C10" s="282"/>
      <c r="D10" s="282"/>
      <c r="E10" s="282"/>
      <c r="F10" s="282"/>
      <c r="G10" s="282"/>
      <c r="H10" s="282"/>
      <c r="I10" s="282"/>
      <c r="J10" s="282"/>
      <c r="K10" s="282"/>
    </row>
    <row r="11" spans="1:12" ht="24" customHeight="1" x14ac:dyDescent="0.2">
      <c r="A11" s="212" t="s">
        <v>192</v>
      </c>
      <c r="B11" s="202" t="s">
        <v>237</v>
      </c>
      <c r="C11" s="215">
        <v>49</v>
      </c>
      <c r="D11" s="215">
        <v>66</v>
      </c>
      <c r="E11" s="215">
        <v>0</v>
      </c>
      <c r="F11" s="215">
        <v>3126.47</v>
      </c>
      <c r="G11" s="215">
        <v>6569.7</v>
      </c>
      <c r="H11" s="215">
        <v>0</v>
      </c>
      <c r="I11" s="215">
        <v>8769.17</v>
      </c>
      <c r="J11" s="220">
        <v>15943.717000000001</v>
      </c>
      <c r="K11" s="221">
        <v>0</v>
      </c>
    </row>
    <row r="12" spans="1:12" ht="15.75" x14ac:dyDescent="0.2">
      <c r="A12" s="217"/>
      <c r="B12" s="218" t="s">
        <v>235</v>
      </c>
      <c r="C12" s="281">
        <v>19</v>
      </c>
      <c r="D12" s="281">
        <v>11</v>
      </c>
      <c r="E12" s="281">
        <v>0</v>
      </c>
      <c r="F12" s="281">
        <v>1167.7</v>
      </c>
      <c r="G12" s="281">
        <v>1067.7</v>
      </c>
      <c r="H12" s="281">
        <v>0</v>
      </c>
      <c r="I12" s="281">
        <v>6979.3239999999996</v>
      </c>
      <c r="J12" s="281">
        <v>10916.21</v>
      </c>
      <c r="K12" s="281">
        <v>0</v>
      </c>
    </row>
    <row r="13" spans="1:12" ht="24" customHeight="1" x14ac:dyDescent="0.2">
      <c r="A13" s="71"/>
      <c r="B13" s="219" t="s">
        <v>238</v>
      </c>
      <c r="C13" s="282"/>
      <c r="D13" s="282"/>
      <c r="E13" s="282"/>
      <c r="F13" s="282"/>
      <c r="G13" s="282"/>
      <c r="H13" s="282"/>
      <c r="I13" s="282"/>
      <c r="J13" s="282"/>
      <c r="K13" s="282"/>
    </row>
    <row r="14" spans="1:12" ht="24" customHeight="1" x14ac:dyDescent="0.2">
      <c r="A14" s="212" t="s">
        <v>239</v>
      </c>
      <c r="B14" s="202" t="s">
        <v>240</v>
      </c>
      <c r="C14" s="213">
        <v>6</v>
      </c>
      <c r="D14" s="213">
        <v>38</v>
      </c>
      <c r="E14" s="213">
        <v>0</v>
      </c>
      <c r="F14" s="213">
        <v>866.34</v>
      </c>
      <c r="G14" s="213">
        <v>10507.9</v>
      </c>
      <c r="H14" s="213">
        <v>0</v>
      </c>
      <c r="I14" s="215">
        <v>29075.553</v>
      </c>
      <c r="J14" s="220">
        <v>11317.713</v>
      </c>
      <c r="K14" s="220">
        <v>0</v>
      </c>
    </row>
    <row r="15" spans="1:12" ht="15.75" x14ac:dyDescent="0.2">
      <c r="A15" s="217"/>
      <c r="B15" s="218" t="s">
        <v>235</v>
      </c>
      <c r="C15" s="281">
        <v>0</v>
      </c>
      <c r="D15" s="281">
        <v>0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  <c r="K15" s="281">
        <v>0</v>
      </c>
    </row>
    <row r="16" spans="1:12" ht="24" customHeight="1" x14ac:dyDescent="0.2">
      <c r="A16" s="71"/>
      <c r="B16" s="219" t="s">
        <v>241</v>
      </c>
      <c r="C16" s="282"/>
      <c r="D16" s="282"/>
      <c r="E16" s="282"/>
      <c r="F16" s="282"/>
      <c r="G16" s="282"/>
      <c r="H16" s="282"/>
      <c r="I16" s="282"/>
      <c r="J16" s="282"/>
      <c r="K16" s="282"/>
    </row>
    <row r="17" spans="1:11" ht="15.75" x14ac:dyDescent="0.2">
      <c r="A17" s="212" t="s">
        <v>242</v>
      </c>
      <c r="B17" s="202" t="s">
        <v>243</v>
      </c>
      <c r="C17" s="221">
        <v>0</v>
      </c>
      <c r="D17" s="221">
        <v>91</v>
      </c>
      <c r="E17" s="221">
        <v>0</v>
      </c>
      <c r="F17" s="221">
        <v>0</v>
      </c>
      <c r="G17" s="221">
        <v>40391.480000000003</v>
      </c>
      <c r="H17" s="221">
        <v>0</v>
      </c>
      <c r="I17" s="222">
        <v>0</v>
      </c>
      <c r="J17" s="215">
        <v>59127.404999999999</v>
      </c>
      <c r="K17" s="220">
        <v>0</v>
      </c>
    </row>
    <row r="18" spans="1:11" ht="15.75" x14ac:dyDescent="0.2">
      <c r="A18" s="217"/>
      <c r="B18" s="218" t="s">
        <v>235</v>
      </c>
      <c r="C18" s="281">
        <v>0</v>
      </c>
      <c r="D18" s="281">
        <v>0</v>
      </c>
      <c r="E18" s="281">
        <v>0</v>
      </c>
      <c r="F18" s="281">
        <v>0</v>
      </c>
      <c r="G18" s="281">
        <v>0</v>
      </c>
      <c r="H18" s="281">
        <v>0</v>
      </c>
      <c r="I18" s="281" t="s">
        <v>244</v>
      </c>
      <c r="J18" s="281">
        <v>0</v>
      </c>
      <c r="K18" s="281">
        <v>0</v>
      </c>
    </row>
    <row r="19" spans="1:11" ht="24" customHeight="1" x14ac:dyDescent="0.2">
      <c r="A19" s="71"/>
      <c r="B19" s="219" t="s">
        <v>241</v>
      </c>
      <c r="C19" s="282"/>
      <c r="D19" s="282"/>
      <c r="E19" s="282"/>
      <c r="F19" s="282"/>
      <c r="G19" s="282"/>
      <c r="H19" s="282"/>
      <c r="I19" s="282"/>
      <c r="J19" s="282"/>
      <c r="K19" s="282"/>
    </row>
    <row r="20" spans="1:11" ht="15.75" x14ac:dyDescent="0.2">
      <c r="A20" s="212" t="s">
        <v>245</v>
      </c>
      <c r="B20" s="202" t="s">
        <v>246</v>
      </c>
      <c r="C20" s="215">
        <v>0</v>
      </c>
      <c r="D20" s="215">
        <v>44</v>
      </c>
      <c r="E20" s="215">
        <v>1</v>
      </c>
      <c r="F20" s="215">
        <v>0</v>
      </c>
      <c r="G20" s="222">
        <v>38393.633000000002</v>
      </c>
      <c r="H20" s="215">
        <v>9500</v>
      </c>
      <c r="I20" s="222">
        <v>0</v>
      </c>
      <c r="J20" s="215">
        <v>37823.845999999998</v>
      </c>
      <c r="K20" s="220">
        <v>42.136510000000001</v>
      </c>
    </row>
    <row r="21" spans="1:11" ht="15.75" x14ac:dyDescent="0.2">
      <c r="A21" s="217"/>
      <c r="B21" s="218" t="s">
        <v>235</v>
      </c>
      <c r="C21" s="281">
        <v>0</v>
      </c>
      <c r="D21" s="281">
        <v>0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281">
        <v>0</v>
      </c>
      <c r="K21" s="281">
        <v>0</v>
      </c>
    </row>
    <row r="22" spans="1:11" ht="24" customHeight="1" x14ac:dyDescent="0.2">
      <c r="A22" s="71"/>
      <c r="B22" s="219" t="s">
        <v>241</v>
      </c>
      <c r="C22" s="282"/>
      <c r="D22" s="282"/>
      <c r="E22" s="282"/>
      <c r="F22" s="282"/>
      <c r="G22" s="282"/>
      <c r="H22" s="282"/>
      <c r="I22" s="282"/>
      <c r="J22" s="282"/>
      <c r="K22" s="282"/>
    </row>
    <row r="23" spans="1:11" ht="15.75" x14ac:dyDescent="0.2">
      <c r="A23" s="26" t="s">
        <v>247</v>
      </c>
      <c r="B23" s="202" t="s">
        <v>248</v>
      </c>
      <c r="C23" s="215"/>
      <c r="D23" s="215"/>
      <c r="E23" s="215"/>
      <c r="F23" s="215"/>
      <c r="G23" s="222"/>
      <c r="H23" s="215"/>
      <c r="I23" s="222"/>
      <c r="J23" s="215"/>
      <c r="K23" s="220"/>
    </row>
    <row r="26" spans="1:11" ht="15.75" x14ac:dyDescent="0.25">
      <c r="A26" s="223" t="s">
        <v>91</v>
      </c>
      <c r="B26" s="227" t="s">
        <v>249</v>
      </c>
      <c r="C26" s="227"/>
      <c r="D26" s="227"/>
      <c r="E26" s="227"/>
      <c r="F26" s="227"/>
      <c r="G26" s="227"/>
      <c r="H26" s="227"/>
      <c r="I26" s="227"/>
      <c r="J26" s="227"/>
      <c r="K26" s="227"/>
    </row>
    <row r="27" spans="1:11" ht="98.25" customHeight="1" x14ac:dyDescent="0.25">
      <c r="A27" s="224" t="s">
        <v>93</v>
      </c>
      <c r="B27" s="283" t="s">
        <v>250</v>
      </c>
      <c r="C27" s="283"/>
      <c r="D27" s="283"/>
      <c r="E27" s="283"/>
      <c r="F27" s="283"/>
      <c r="G27" s="283"/>
      <c r="H27" s="283"/>
      <c r="I27" s="283"/>
      <c r="J27" s="283"/>
      <c r="K27" s="283"/>
    </row>
    <row r="28" spans="1:11" ht="15.75" x14ac:dyDescent="0.25">
      <c r="A28" s="224" t="s">
        <v>95</v>
      </c>
      <c r="B28" s="283" t="s">
        <v>251</v>
      </c>
      <c r="C28" s="283"/>
      <c r="D28" s="283"/>
      <c r="E28" s="283"/>
      <c r="F28" s="283"/>
      <c r="G28" s="283"/>
      <c r="H28" s="283"/>
      <c r="I28" s="283"/>
      <c r="J28" s="283"/>
      <c r="K28" s="283"/>
    </row>
  </sheetData>
  <mergeCells count="55">
    <mergeCell ref="F1:K1"/>
    <mergeCell ref="I2:K2"/>
    <mergeCell ref="B4:K4"/>
    <mergeCell ref="A6:B7"/>
    <mergeCell ref="C6:E6"/>
    <mergeCell ref="F6:H6"/>
    <mergeCell ref="I6:K6"/>
    <mergeCell ref="I9:I10"/>
    <mergeCell ref="J9:J10"/>
    <mergeCell ref="K9:K10"/>
    <mergeCell ref="C12:C13"/>
    <mergeCell ref="D12:D13"/>
    <mergeCell ref="E12:E13"/>
    <mergeCell ref="F12:F13"/>
    <mergeCell ref="G12:G13"/>
    <mergeCell ref="H12:H13"/>
    <mergeCell ref="I12:I13"/>
    <mergeCell ref="C9:C10"/>
    <mergeCell ref="D9:D10"/>
    <mergeCell ref="E9:E10"/>
    <mergeCell ref="F9:F10"/>
    <mergeCell ref="G9:G10"/>
    <mergeCell ref="H9:H10"/>
    <mergeCell ref="J12:J13"/>
    <mergeCell ref="K12:K13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28:K28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B26:K26"/>
    <mergeCell ref="B27:K27"/>
  </mergeCells>
  <pageMargins left="0.7" right="0.7" top="0.75" bottom="0.75" header="0.3" footer="0.3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28"/>
  <sheetViews>
    <sheetView view="pageBreakPreview" zoomScale="80" zoomScaleNormal="100" zoomScaleSheetLayoutView="80" workbookViewId="0">
      <selection activeCell="K20" sqref="K20"/>
    </sheetView>
  </sheetViews>
  <sheetFormatPr defaultRowHeight="12.75" x14ac:dyDescent="0.2"/>
  <cols>
    <col min="1" max="1" width="5.7109375" style="2" customWidth="1"/>
    <col min="2" max="2" width="38.85546875" style="2" customWidth="1"/>
    <col min="3" max="8" width="15.7109375" style="2" customWidth="1"/>
    <col min="9" max="256" width="9.140625" style="2"/>
    <col min="257" max="257" width="5.7109375" style="2" customWidth="1"/>
    <col min="258" max="258" width="38.85546875" style="2" customWidth="1"/>
    <col min="259" max="264" width="15.7109375" style="2" customWidth="1"/>
    <col min="265" max="512" width="9.140625" style="2"/>
    <col min="513" max="513" width="5.7109375" style="2" customWidth="1"/>
    <col min="514" max="514" width="38.85546875" style="2" customWidth="1"/>
    <col min="515" max="520" width="15.7109375" style="2" customWidth="1"/>
    <col min="521" max="768" width="9.140625" style="2"/>
    <col min="769" max="769" width="5.7109375" style="2" customWidth="1"/>
    <col min="770" max="770" width="38.85546875" style="2" customWidth="1"/>
    <col min="771" max="776" width="15.7109375" style="2" customWidth="1"/>
    <col min="777" max="1024" width="9.140625" style="2"/>
    <col min="1025" max="1025" width="5.7109375" style="2" customWidth="1"/>
    <col min="1026" max="1026" width="38.85546875" style="2" customWidth="1"/>
    <col min="1027" max="1032" width="15.7109375" style="2" customWidth="1"/>
    <col min="1033" max="1280" width="9.140625" style="2"/>
    <col min="1281" max="1281" width="5.7109375" style="2" customWidth="1"/>
    <col min="1282" max="1282" width="38.85546875" style="2" customWidth="1"/>
    <col min="1283" max="1288" width="15.7109375" style="2" customWidth="1"/>
    <col min="1289" max="1536" width="9.140625" style="2"/>
    <col min="1537" max="1537" width="5.7109375" style="2" customWidth="1"/>
    <col min="1538" max="1538" width="38.85546875" style="2" customWidth="1"/>
    <col min="1539" max="1544" width="15.7109375" style="2" customWidth="1"/>
    <col min="1545" max="1792" width="9.140625" style="2"/>
    <col min="1793" max="1793" width="5.7109375" style="2" customWidth="1"/>
    <col min="1794" max="1794" width="38.85546875" style="2" customWidth="1"/>
    <col min="1795" max="1800" width="15.7109375" style="2" customWidth="1"/>
    <col min="1801" max="2048" width="9.140625" style="2"/>
    <col min="2049" max="2049" width="5.7109375" style="2" customWidth="1"/>
    <col min="2050" max="2050" width="38.85546875" style="2" customWidth="1"/>
    <col min="2051" max="2056" width="15.7109375" style="2" customWidth="1"/>
    <col min="2057" max="2304" width="9.140625" style="2"/>
    <col min="2305" max="2305" width="5.7109375" style="2" customWidth="1"/>
    <col min="2306" max="2306" width="38.85546875" style="2" customWidth="1"/>
    <col min="2307" max="2312" width="15.7109375" style="2" customWidth="1"/>
    <col min="2313" max="2560" width="9.140625" style="2"/>
    <col min="2561" max="2561" width="5.7109375" style="2" customWidth="1"/>
    <col min="2562" max="2562" width="38.85546875" style="2" customWidth="1"/>
    <col min="2563" max="2568" width="15.7109375" style="2" customWidth="1"/>
    <col min="2569" max="2816" width="9.140625" style="2"/>
    <col min="2817" max="2817" width="5.7109375" style="2" customWidth="1"/>
    <col min="2818" max="2818" width="38.85546875" style="2" customWidth="1"/>
    <col min="2819" max="2824" width="15.7109375" style="2" customWidth="1"/>
    <col min="2825" max="3072" width="9.140625" style="2"/>
    <col min="3073" max="3073" width="5.7109375" style="2" customWidth="1"/>
    <col min="3074" max="3074" width="38.85546875" style="2" customWidth="1"/>
    <col min="3075" max="3080" width="15.7109375" style="2" customWidth="1"/>
    <col min="3081" max="3328" width="9.140625" style="2"/>
    <col min="3329" max="3329" width="5.7109375" style="2" customWidth="1"/>
    <col min="3330" max="3330" width="38.85546875" style="2" customWidth="1"/>
    <col min="3331" max="3336" width="15.7109375" style="2" customWidth="1"/>
    <col min="3337" max="3584" width="9.140625" style="2"/>
    <col min="3585" max="3585" width="5.7109375" style="2" customWidth="1"/>
    <col min="3586" max="3586" width="38.85546875" style="2" customWidth="1"/>
    <col min="3587" max="3592" width="15.7109375" style="2" customWidth="1"/>
    <col min="3593" max="3840" width="9.140625" style="2"/>
    <col min="3841" max="3841" width="5.7109375" style="2" customWidth="1"/>
    <col min="3842" max="3842" width="38.85546875" style="2" customWidth="1"/>
    <col min="3843" max="3848" width="15.7109375" style="2" customWidth="1"/>
    <col min="3849" max="4096" width="9.140625" style="2"/>
    <col min="4097" max="4097" width="5.7109375" style="2" customWidth="1"/>
    <col min="4098" max="4098" width="38.85546875" style="2" customWidth="1"/>
    <col min="4099" max="4104" width="15.7109375" style="2" customWidth="1"/>
    <col min="4105" max="4352" width="9.140625" style="2"/>
    <col min="4353" max="4353" width="5.7109375" style="2" customWidth="1"/>
    <col min="4354" max="4354" width="38.85546875" style="2" customWidth="1"/>
    <col min="4355" max="4360" width="15.7109375" style="2" customWidth="1"/>
    <col min="4361" max="4608" width="9.140625" style="2"/>
    <col min="4609" max="4609" width="5.7109375" style="2" customWidth="1"/>
    <col min="4610" max="4610" width="38.85546875" style="2" customWidth="1"/>
    <col min="4611" max="4616" width="15.7109375" style="2" customWidth="1"/>
    <col min="4617" max="4864" width="9.140625" style="2"/>
    <col min="4865" max="4865" width="5.7109375" style="2" customWidth="1"/>
    <col min="4866" max="4866" width="38.85546875" style="2" customWidth="1"/>
    <col min="4867" max="4872" width="15.7109375" style="2" customWidth="1"/>
    <col min="4873" max="5120" width="9.140625" style="2"/>
    <col min="5121" max="5121" width="5.7109375" style="2" customWidth="1"/>
    <col min="5122" max="5122" width="38.85546875" style="2" customWidth="1"/>
    <col min="5123" max="5128" width="15.7109375" style="2" customWidth="1"/>
    <col min="5129" max="5376" width="9.140625" style="2"/>
    <col min="5377" max="5377" width="5.7109375" style="2" customWidth="1"/>
    <col min="5378" max="5378" width="38.85546875" style="2" customWidth="1"/>
    <col min="5379" max="5384" width="15.7109375" style="2" customWidth="1"/>
    <col min="5385" max="5632" width="9.140625" style="2"/>
    <col min="5633" max="5633" width="5.7109375" style="2" customWidth="1"/>
    <col min="5634" max="5634" width="38.85546875" style="2" customWidth="1"/>
    <col min="5635" max="5640" width="15.7109375" style="2" customWidth="1"/>
    <col min="5641" max="5888" width="9.140625" style="2"/>
    <col min="5889" max="5889" width="5.7109375" style="2" customWidth="1"/>
    <col min="5890" max="5890" width="38.85546875" style="2" customWidth="1"/>
    <col min="5891" max="5896" width="15.7109375" style="2" customWidth="1"/>
    <col min="5897" max="6144" width="9.140625" style="2"/>
    <col min="6145" max="6145" width="5.7109375" style="2" customWidth="1"/>
    <col min="6146" max="6146" width="38.85546875" style="2" customWidth="1"/>
    <col min="6147" max="6152" width="15.7109375" style="2" customWidth="1"/>
    <col min="6153" max="6400" width="9.140625" style="2"/>
    <col min="6401" max="6401" width="5.7109375" style="2" customWidth="1"/>
    <col min="6402" max="6402" width="38.85546875" style="2" customWidth="1"/>
    <col min="6403" max="6408" width="15.7109375" style="2" customWidth="1"/>
    <col min="6409" max="6656" width="9.140625" style="2"/>
    <col min="6657" max="6657" width="5.7109375" style="2" customWidth="1"/>
    <col min="6658" max="6658" width="38.85546875" style="2" customWidth="1"/>
    <col min="6659" max="6664" width="15.7109375" style="2" customWidth="1"/>
    <col min="6665" max="6912" width="9.140625" style="2"/>
    <col min="6913" max="6913" width="5.7109375" style="2" customWidth="1"/>
    <col min="6914" max="6914" width="38.85546875" style="2" customWidth="1"/>
    <col min="6915" max="6920" width="15.7109375" style="2" customWidth="1"/>
    <col min="6921" max="7168" width="9.140625" style="2"/>
    <col min="7169" max="7169" width="5.7109375" style="2" customWidth="1"/>
    <col min="7170" max="7170" width="38.85546875" style="2" customWidth="1"/>
    <col min="7171" max="7176" width="15.7109375" style="2" customWidth="1"/>
    <col min="7177" max="7424" width="9.140625" style="2"/>
    <col min="7425" max="7425" width="5.7109375" style="2" customWidth="1"/>
    <col min="7426" max="7426" width="38.85546875" style="2" customWidth="1"/>
    <col min="7427" max="7432" width="15.7109375" style="2" customWidth="1"/>
    <col min="7433" max="7680" width="9.140625" style="2"/>
    <col min="7681" max="7681" width="5.7109375" style="2" customWidth="1"/>
    <col min="7682" max="7682" width="38.85546875" style="2" customWidth="1"/>
    <col min="7683" max="7688" width="15.7109375" style="2" customWidth="1"/>
    <col min="7689" max="7936" width="9.140625" style="2"/>
    <col min="7937" max="7937" width="5.7109375" style="2" customWidth="1"/>
    <col min="7938" max="7938" width="38.85546875" style="2" customWidth="1"/>
    <col min="7939" max="7944" width="15.7109375" style="2" customWidth="1"/>
    <col min="7945" max="8192" width="9.140625" style="2"/>
    <col min="8193" max="8193" width="5.7109375" style="2" customWidth="1"/>
    <col min="8194" max="8194" width="38.85546875" style="2" customWidth="1"/>
    <col min="8195" max="8200" width="15.7109375" style="2" customWidth="1"/>
    <col min="8201" max="8448" width="9.140625" style="2"/>
    <col min="8449" max="8449" width="5.7109375" style="2" customWidth="1"/>
    <col min="8450" max="8450" width="38.85546875" style="2" customWidth="1"/>
    <col min="8451" max="8456" width="15.7109375" style="2" customWidth="1"/>
    <col min="8457" max="8704" width="9.140625" style="2"/>
    <col min="8705" max="8705" width="5.7109375" style="2" customWidth="1"/>
    <col min="8706" max="8706" width="38.85546875" style="2" customWidth="1"/>
    <col min="8707" max="8712" width="15.7109375" style="2" customWidth="1"/>
    <col min="8713" max="8960" width="9.140625" style="2"/>
    <col min="8961" max="8961" width="5.7109375" style="2" customWidth="1"/>
    <col min="8962" max="8962" width="38.85546875" style="2" customWidth="1"/>
    <col min="8963" max="8968" width="15.7109375" style="2" customWidth="1"/>
    <col min="8969" max="9216" width="9.140625" style="2"/>
    <col min="9217" max="9217" width="5.7109375" style="2" customWidth="1"/>
    <col min="9218" max="9218" width="38.85546875" style="2" customWidth="1"/>
    <col min="9219" max="9224" width="15.7109375" style="2" customWidth="1"/>
    <col min="9225" max="9472" width="9.140625" style="2"/>
    <col min="9473" max="9473" width="5.7109375" style="2" customWidth="1"/>
    <col min="9474" max="9474" width="38.85546875" style="2" customWidth="1"/>
    <col min="9475" max="9480" width="15.7109375" style="2" customWidth="1"/>
    <col min="9481" max="9728" width="9.140625" style="2"/>
    <col min="9729" max="9729" width="5.7109375" style="2" customWidth="1"/>
    <col min="9730" max="9730" width="38.85546875" style="2" customWidth="1"/>
    <col min="9731" max="9736" width="15.7109375" style="2" customWidth="1"/>
    <col min="9737" max="9984" width="9.140625" style="2"/>
    <col min="9985" max="9985" width="5.7109375" style="2" customWidth="1"/>
    <col min="9986" max="9986" width="38.85546875" style="2" customWidth="1"/>
    <col min="9987" max="9992" width="15.7109375" style="2" customWidth="1"/>
    <col min="9993" max="10240" width="9.140625" style="2"/>
    <col min="10241" max="10241" width="5.7109375" style="2" customWidth="1"/>
    <col min="10242" max="10242" width="38.85546875" style="2" customWidth="1"/>
    <col min="10243" max="10248" width="15.7109375" style="2" customWidth="1"/>
    <col min="10249" max="10496" width="9.140625" style="2"/>
    <col min="10497" max="10497" width="5.7109375" style="2" customWidth="1"/>
    <col min="10498" max="10498" width="38.85546875" style="2" customWidth="1"/>
    <col min="10499" max="10504" width="15.7109375" style="2" customWidth="1"/>
    <col min="10505" max="10752" width="9.140625" style="2"/>
    <col min="10753" max="10753" width="5.7109375" style="2" customWidth="1"/>
    <col min="10754" max="10754" width="38.85546875" style="2" customWidth="1"/>
    <col min="10755" max="10760" width="15.7109375" style="2" customWidth="1"/>
    <col min="10761" max="11008" width="9.140625" style="2"/>
    <col min="11009" max="11009" width="5.7109375" style="2" customWidth="1"/>
    <col min="11010" max="11010" width="38.85546875" style="2" customWidth="1"/>
    <col min="11011" max="11016" width="15.7109375" style="2" customWidth="1"/>
    <col min="11017" max="11264" width="9.140625" style="2"/>
    <col min="11265" max="11265" width="5.7109375" style="2" customWidth="1"/>
    <col min="11266" max="11266" width="38.85546875" style="2" customWidth="1"/>
    <col min="11267" max="11272" width="15.7109375" style="2" customWidth="1"/>
    <col min="11273" max="11520" width="9.140625" style="2"/>
    <col min="11521" max="11521" width="5.7109375" style="2" customWidth="1"/>
    <col min="11522" max="11522" width="38.85546875" style="2" customWidth="1"/>
    <col min="11523" max="11528" width="15.7109375" style="2" customWidth="1"/>
    <col min="11529" max="11776" width="9.140625" style="2"/>
    <col min="11777" max="11777" width="5.7109375" style="2" customWidth="1"/>
    <col min="11778" max="11778" width="38.85546875" style="2" customWidth="1"/>
    <col min="11779" max="11784" width="15.7109375" style="2" customWidth="1"/>
    <col min="11785" max="12032" width="9.140625" style="2"/>
    <col min="12033" max="12033" width="5.7109375" style="2" customWidth="1"/>
    <col min="12034" max="12034" width="38.85546875" style="2" customWidth="1"/>
    <col min="12035" max="12040" width="15.7109375" style="2" customWidth="1"/>
    <col min="12041" max="12288" width="9.140625" style="2"/>
    <col min="12289" max="12289" width="5.7109375" style="2" customWidth="1"/>
    <col min="12290" max="12290" width="38.85546875" style="2" customWidth="1"/>
    <col min="12291" max="12296" width="15.7109375" style="2" customWidth="1"/>
    <col min="12297" max="12544" width="9.140625" style="2"/>
    <col min="12545" max="12545" width="5.7109375" style="2" customWidth="1"/>
    <col min="12546" max="12546" width="38.85546875" style="2" customWidth="1"/>
    <col min="12547" max="12552" width="15.7109375" style="2" customWidth="1"/>
    <col min="12553" max="12800" width="9.140625" style="2"/>
    <col min="12801" max="12801" width="5.7109375" style="2" customWidth="1"/>
    <col min="12802" max="12802" width="38.85546875" style="2" customWidth="1"/>
    <col min="12803" max="12808" width="15.7109375" style="2" customWidth="1"/>
    <col min="12809" max="13056" width="9.140625" style="2"/>
    <col min="13057" max="13057" width="5.7109375" style="2" customWidth="1"/>
    <col min="13058" max="13058" width="38.85546875" style="2" customWidth="1"/>
    <col min="13059" max="13064" width="15.7109375" style="2" customWidth="1"/>
    <col min="13065" max="13312" width="9.140625" style="2"/>
    <col min="13313" max="13313" width="5.7109375" style="2" customWidth="1"/>
    <col min="13314" max="13314" width="38.85546875" style="2" customWidth="1"/>
    <col min="13315" max="13320" width="15.7109375" style="2" customWidth="1"/>
    <col min="13321" max="13568" width="9.140625" style="2"/>
    <col min="13569" max="13569" width="5.7109375" style="2" customWidth="1"/>
    <col min="13570" max="13570" width="38.85546875" style="2" customWidth="1"/>
    <col min="13571" max="13576" width="15.7109375" style="2" customWidth="1"/>
    <col min="13577" max="13824" width="9.140625" style="2"/>
    <col min="13825" max="13825" width="5.7109375" style="2" customWidth="1"/>
    <col min="13826" max="13826" width="38.85546875" style="2" customWidth="1"/>
    <col min="13827" max="13832" width="15.7109375" style="2" customWidth="1"/>
    <col min="13833" max="14080" width="9.140625" style="2"/>
    <col min="14081" max="14081" width="5.7109375" style="2" customWidth="1"/>
    <col min="14082" max="14082" width="38.85546875" style="2" customWidth="1"/>
    <col min="14083" max="14088" width="15.7109375" style="2" customWidth="1"/>
    <col min="14089" max="14336" width="9.140625" style="2"/>
    <col min="14337" max="14337" width="5.7109375" style="2" customWidth="1"/>
    <col min="14338" max="14338" width="38.85546875" style="2" customWidth="1"/>
    <col min="14339" max="14344" width="15.7109375" style="2" customWidth="1"/>
    <col min="14345" max="14592" width="9.140625" style="2"/>
    <col min="14593" max="14593" width="5.7109375" style="2" customWidth="1"/>
    <col min="14594" max="14594" width="38.85546875" style="2" customWidth="1"/>
    <col min="14595" max="14600" width="15.7109375" style="2" customWidth="1"/>
    <col min="14601" max="14848" width="9.140625" style="2"/>
    <col min="14849" max="14849" width="5.7109375" style="2" customWidth="1"/>
    <col min="14850" max="14850" width="38.85546875" style="2" customWidth="1"/>
    <col min="14851" max="14856" width="15.7109375" style="2" customWidth="1"/>
    <col min="14857" max="15104" width="9.140625" style="2"/>
    <col min="15105" max="15105" width="5.7109375" style="2" customWidth="1"/>
    <col min="15106" max="15106" width="38.85546875" style="2" customWidth="1"/>
    <col min="15107" max="15112" width="15.7109375" style="2" customWidth="1"/>
    <col min="15113" max="15360" width="9.140625" style="2"/>
    <col min="15361" max="15361" width="5.7109375" style="2" customWidth="1"/>
    <col min="15362" max="15362" width="38.85546875" style="2" customWidth="1"/>
    <col min="15363" max="15368" width="15.7109375" style="2" customWidth="1"/>
    <col min="15369" max="15616" width="9.140625" style="2"/>
    <col min="15617" max="15617" width="5.7109375" style="2" customWidth="1"/>
    <col min="15618" max="15618" width="38.85546875" style="2" customWidth="1"/>
    <col min="15619" max="15624" width="15.7109375" style="2" customWidth="1"/>
    <col min="15625" max="15872" width="9.140625" style="2"/>
    <col min="15873" max="15873" width="5.7109375" style="2" customWidth="1"/>
    <col min="15874" max="15874" width="38.85546875" style="2" customWidth="1"/>
    <col min="15875" max="15880" width="15.7109375" style="2" customWidth="1"/>
    <col min="15881" max="16128" width="9.140625" style="2"/>
    <col min="16129" max="16129" width="5.7109375" style="2" customWidth="1"/>
    <col min="16130" max="16130" width="38.85546875" style="2" customWidth="1"/>
    <col min="16131" max="16136" width="15.7109375" style="2" customWidth="1"/>
    <col min="16137" max="16384" width="9.140625" style="2"/>
  </cols>
  <sheetData>
    <row r="1" spans="1:9" ht="12.75" customHeight="1" x14ac:dyDescent="0.2">
      <c r="F1" s="263" t="s">
        <v>252</v>
      </c>
      <c r="G1" s="263"/>
      <c r="H1" s="263"/>
      <c r="I1" s="12"/>
    </row>
    <row r="2" spans="1:9" ht="55.5" customHeight="1" x14ac:dyDescent="0.2">
      <c r="F2" s="12"/>
      <c r="G2" s="263" t="s">
        <v>1</v>
      </c>
      <c r="H2" s="263"/>
      <c r="I2" s="12"/>
    </row>
    <row r="3" spans="1:9" x14ac:dyDescent="0.2">
      <c r="B3" s="200"/>
      <c r="C3" s="200"/>
      <c r="D3" s="200"/>
      <c r="E3" s="200"/>
      <c r="F3" s="200"/>
      <c r="G3" s="200"/>
      <c r="H3" s="200"/>
    </row>
    <row r="4" spans="1:9" ht="77.25" customHeight="1" x14ac:dyDescent="0.2">
      <c r="B4" s="280" t="s">
        <v>253</v>
      </c>
      <c r="C4" s="280"/>
      <c r="D4" s="280"/>
      <c r="E4" s="280"/>
      <c r="F4" s="280"/>
      <c r="G4" s="280"/>
      <c r="H4" s="280"/>
    </row>
    <row r="5" spans="1:9" ht="15.75" x14ac:dyDescent="0.2">
      <c r="B5" s="201"/>
      <c r="C5" s="201"/>
      <c r="D5" s="201"/>
      <c r="E5" s="201"/>
      <c r="F5" s="201"/>
      <c r="G5" s="201"/>
      <c r="H5" s="201"/>
    </row>
    <row r="6" spans="1:9" ht="34.5" customHeight="1" x14ac:dyDescent="0.2">
      <c r="A6" s="284" t="s">
        <v>227</v>
      </c>
      <c r="B6" s="284"/>
      <c r="C6" s="284" t="s">
        <v>254</v>
      </c>
      <c r="D6" s="284"/>
      <c r="E6" s="284"/>
      <c r="F6" s="284" t="s">
        <v>229</v>
      </c>
      <c r="G6" s="284"/>
      <c r="H6" s="284"/>
    </row>
    <row r="7" spans="1:9" ht="46.5" customHeight="1" x14ac:dyDescent="0.2">
      <c r="A7" s="284"/>
      <c r="B7" s="284"/>
      <c r="C7" s="17" t="s">
        <v>31</v>
      </c>
      <c r="D7" s="17" t="s">
        <v>231</v>
      </c>
      <c r="E7" s="17" t="s">
        <v>232</v>
      </c>
      <c r="F7" s="17" t="s">
        <v>31</v>
      </c>
      <c r="G7" s="17" t="s">
        <v>231</v>
      </c>
      <c r="H7" s="17" t="s">
        <v>232</v>
      </c>
    </row>
    <row r="8" spans="1:9" ht="48.75" customHeight="1" x14ac:dyDescent="0.2">
      <c r="A8" s="212" t="s">
        <v>233</v>
      </c>
      <c r="B8" s="202" t="s">
        <v>234</v>
      </c>
      <c r="C8" s="213">
        <v>5336</v>
      </c>
      <c r="D8" s="213">
        <v>65</v>
      </c>
      <c r="E8" s="213">
        <v>0</v>
      </c>
      <c r="F8" s="213">
        <v>55107.184999999998</v>
      </c>
      <c r="G8" s="213">
        <v>851.97</v>
      </c>
      <c r="H8" s="213">
        <v>0</v>
      </c>
    </row>
    <row r="9" spans="1:9" ht="15.75" x14ac:dyDescent="0.2">
      <c r="A9" s="217"/>
      <c r="B9" s="218" t="s">
        <v>235</v>
      </c>
      <c r="C9" s="281">
        <v>4488</v>
      </c>
      <c r="D9" s="281">
        <v>39</v>
      </c>
      <c r="E9" s="281">
        <v>0</v>
      </c>
      <c r="F9" s="281">
        <v>48530.11</v>
      </c>
      <c r="G9" s="281">
        <v>565</v>
      </c>
      <c r="H9" s="281">
        <v>0</v>
      </c>
    </row>
    <row r="10" spans="1:9" ht="24" customHeight="1" x14ac:dyDescent="0.2">
      <c r="A10" s="71"/>
      <c r="B10" s="219" t="s">
        <v>236</v>
      </c>
      <c r="C10" s="282"/>
      <c r="D10" s="282"/>
      <c r="E10" s="282"/>
      <c r="F10" s="286"/>
      <c r="G10" s="286"/>
      <c r="H10" s="286"/>
    </row>
    <row r="11" spans="1:9" ht="24" customHeight="1" x14ac:dyDescent="0.2">
      <c r="A11" s="212" t="s">
        <v>192</v>
      </c>
      <c r="B11" s="202" t="s">
        <v>237</v>
      </c>
      <c r="C11" s="216">
        <v>155</v>
      </c>
      <c r="D11" s="216">
        <v>143</v>
      </c>
      <c r="E11" s="216">
        <v>0</v>
      </c>
      <c r="F11" s="216">
        <v>10340.540000000001</v>
      </c>
      <c r="G11" s="216">
        <v>13240.749</v>
      </c>
      <c r="H11" s="216">
        <v>0</v>
      </c>
    </row>
    <row r="12" spans="1:9" ht="15.75" x14ac:dyDescent="0.2">
      <c r="A12" s="217"/>
      <c r="B12" s="218" t="s">
        <v>235</v>
      </c>
      <c r="C12" s="281">
        <v>93</v>
      </c>
      <c r="D12" s="281">
        <v>52</v>
      </c>
      <c r="E12" s="281">
        <v>0</v>
      </c>
      <c r="F12" s="281">
        <v>6236.47</v>
      </c>
      <c r="G12" s="281">
        <v>4779.9589999999998</v>
      </c>
      <c r="H12" s="281">
        <v>0</v>
      </c>
    </row>
    <row r="13" spans="1:9" ht="24" customHeight="1" x14ac:dyDescent="0.2">
      <c r="A13" s="71"/>
      <c r="B13" s="219" t="s">
        <v>238</v>
      </c>
      <c r="C13" s="286"/>
      <c r="D13" s="286"/>
      <c r="E13" s="286"/>
      <c r="F13" s="286"/>
      <c r="G13" s="286"/>
      <c r="H13" s="286"/>
    </row>
    <row r="14" spans="1:9" ht="24" customHeight="1" x14ac:dyDescent="0.2">
      <c r="A14" s="212" t="s">
        <v>239</v>
      </c>
      <c r="B14" s="202" t="s">
        <v>240</v>
      </c>
      <c r="C14" s="221">
        <v>34</v>
      </c>
      <c r="D14" s="221">
        <v>122</v>
      </c>
      <c r="E14" s="221">
        <v>0</v>
      </c>
      <c r="F14" s="221">
        <v>9510.49</v>
      </c>
      <c r="G14" s="221">
        <v>43017.796999999999</v>
      </c>
      <c r="H14" s="221">
        <v>0</v>
      </c>
    </row>
    <row r="15" spans="1:9" ht="15.75" x14ac:dyDescent="0.2">
      <c r="A15" s="217"/>
      <c r="B15" s="218" t="s">
        <v>235</v>
      </c>
      <c r="C15" s="281">
        <v>0</v>
      </c>
      <c r="D15" s="281">
        <v>0</v>
      </c>
      <c r="E15" s="281">
        <v>1</v>
      </c>
      <c r="F15" s="281">
        <v>0</v>
      </c>
      <c r="G15" s="281">
        <v>0</v>
      </c>
      <c r="H15" s="281">
        <v>517.5</v>
      </c>
    </row>
    <row r="16" spans="1:9" ht="24" customHeight="1" x14ac:dyDescent="0.2">
      <c r="A16" s="71"/>
      <c r="B16" s="219" t="s">
        <v>241</v>
      </c>
      <c r="C16" s="286"/>
      <c r="D16" s="286"/>
      <c r="E16" s="286"/>
      <c r="F16" s="286"/>
      <c r="G16" s="286"/>
      <c r="H16" s="286"/>
    </row>
    <row r="17" spans="1:8" ht="15.75" x14ac:dyDescent="0.2">
      <c r="A17" s="212" t="s">
        <v>242</v>
      </c>
      <c r="B17" s="202" t="s">
        <v>243</v>
      </c>
      <c r="C17" s="213">
        <v>5</v>
      </c>
      <c r="D17" s="213">
        <v>160</v>
      </c>
      <c r="E17" s="213">
        <v>3</v>
      </c>
      <c r="F17" s="213">
        <v>10002.43</v>
      </c>
      <c r="G17" s="213">
        <v>499928.12599999999</v>
      </c>
      <c r="H17" s="213">
        <v>15841.24</v>
      </c>
    </row>
    <row r="18" spans="1:8" ht="15.75" x14ac:dyDescent="0.2">
      <c r="A18" s="217"/>
      <c r="B18" s="218" t="s">
        <v>235</v>
      </c>
      <c r="C18" s="281">
        <v>0</v>
      </c>
      <c r="D18" s="281">
        <v>0</v>
      </c>
      <c r="E18" s="281">
        <v>5</v>
      </c>
      <c r="F18" s="281">
        <v>0</v>
      </c>
      <c r="G18" s="281">
        <v>0</v>
      </c>
      <c r="H18" s="281">
        <v>15240</v>
      </c>
    </row>
    <row r="19" spans="1:8" ht="24" customHeight="1" x14ac:dyDescent="0.2">
      <c r="A19" s="71"/>
      <c r="B19" s="219" t="s">
        <v>241</v>
      </c>
      <c r="C19" s="286"/>
      <c r="D19" s="286"/>
      <c r="E19" s="286"/>
      <c r="F19" s="286"/>
      <c r="G19" s="286"/>
      <c r="H19" s="286"/>
    </row>
    <row r="20" spans="1:8" ht="15.75" x14ac:dyDescent="0.2">
      <c r="A20" s="212" t="s">
        <v>245</v>
      </c>
      <c r="B20" s="202" t="s">
        <v>246</v>
      </c>
      <c r="C20" s="221">
        <v>1</v>
      </c>
      <c r="D20" s="221">
        <v>58</v>
      </c>
      <c r="E20" s="221">
        <v>3</v>
      </c>
      <c r="F20" s="221">
        <v>14083</v>
      </c>
      <c r="G20" s="221">
        <v>1235963.1499999999</v>
      </c>
      <c r="H20" s="221">
        <v>33851</v>
      </c>
    </row>
    <row r="21" spans="1:8" ht="15.75" x14ac:dyDescent="0.2">
      <c r="A21" s="217"/>
      <c r="B21" s="218" t="s">
        <v>235</v>
      </c>
      <c r="C21" s="281">
        <v>0</v>
      </c>
      <c r="D21" s="281">
        <v>0</v>
      </c>
      <c r="E21" s="281">
        <v>3</v>
      </c>
      <c r="F21" s="281">
        <v>0</v>
      </c>
      <c r="G21" s="281">
        <v>0</v>
      </c>
      <c r="H21" s="281">
        <v>121024.785</v>
      </c>
    </row>
    <row r="22" spans="1:8" ht="24" customHeight="1" x14ac:dyDescent="0.2">
      <c r="A22" s="71"/>
      <c r="B22" s="219" t="s">
        <v>241</v>
      </c>
      <c r="C22" s="286"/>
      <c r="D22" s="286"/>
      <c r="E22" s="286"/>
      <c r="F22" s="286"/>
      <c r="G22" s="286"/>
      <c r="H22" s="286"/>
    </row>
    <row r="23" spans="1:8" ht="15.75" x14ac:dyDescent="0.2">
      <c r="A23" s="26" t="s">
        <v>247</v>
      </c>
      <c r="B23" s="202" t="s">
        <v>248</v>
      </c>
      <c r="C23" s="215">
        <v>0</v>
      </c>
      <c r="D23" s="215">
        <v>0</v>
      </c>
      <c r="E23" s="215">
        <v>2</v>
      </c>
      <c r="F23" s="215">
        <v>0</v>
      </c>
      <c r="G23" s="222">
        <v>0</v>
      </c>
      <c r="H23" s="215">
        <v>74800</v>
      </c>
    </row>
    <row r="26" spans="1:8" ht="15.75" x14ac:dyDescent="0.25">
      <c r="A26" s="223" t="s">
        <v>91</v>
      </c>
      <c r="B26" s="227" t="s">
        <v>249</v>
      </c>
      <c r="C26" s="227"/>
      <c r="D26" s="227"/>
      <c r="E26" s="227"/>
      <c r="F26" s="227"/>
      <c r="G26" s="227"/>
      <c r="H26" s="227"/>
    </row>
    <row r="27" spans="1:8" ht="98.25" customHeight="1" x14ac:dyDescent="0.25">
      <c r="A27" s="224" t="s">
        <v>93</v>
      </c>
      <c r="B27" s="283" t="s">
        <v>250</v>
      </c>
      <c r="C27" s="283"/>
      <c r="D27" s="283"/>
      <c r="E27" s="283"/>
      <c r="F27" s="283"/>
      <c r="G27" s="283"/>
      <c r="H27" s="283"/>
    </row>
    <row r="28" spans="1:8" ht="15.75" x14ac:dyDescent="0.25">
      <c r="A28" s="224" t="s">
        <v>95</v>
      </c>
      <c r="B28" s="283" t="s">
        <v>251</v>
      </c>
      <c r="C28" s="283"/>
      <c r="D28" s="283"/>
      <c r="E28" s="283"/>
      <c r="F28" s="283"/>
      <c r="G28" s="283"/>
      <c r="H28" s="283"/>
    </row>
  </sheetData>
  <mergeCells count="39">
    <mergeCell ref="F1:H1"/>
    <mergeCell ref="G2:H2"/>
    <mergeCell ref="B4:H4"/>
    <mergeCell ref="A6:B7"/>
    <mergeCell ref="C6:E6"/>
    <mergeCell ref="F6:H6"/>
    <mergeCell ref="H12:H13"/>
    <mergeCell ref="C9:C10"/>
    <mergeCell ref="D9:D10"/>
    <mergeCell ref="E9:E10"/>
    <mergeCell ref="F9:F10"/>
    <mergeCell ref="G9:G10"/>
    <mergeCell ref="H9:H10"/>
    <mergeCell ref="C12:C13"/>
    <mergeCell ref="D12:D13"/>
    <mergeCell ref="E12:E13"/>
    <mergeCell ref="F12:F13"/>
    <mergeCell ref="G12:G13"/>
    <mergeCell ref="H18:H19"/>
    <mergeCell ref="C15:C16"/>
    <mergeCell ref="D15:D16"/>
    <mergeCell ref="E15:E16"/>
    <mergeCell ref="F15:F16"/>
    <mergeCell ref="G15:G16"/>
    <mergeCell ref="H15:H16"/>
    <mergeCell ref="C18:C19"/>
    <mergeCell ref="D18:D19"/>
    <mergeCell ref="E18:E19"/>
    <mergeCell ref="F18:F19"/>
    <mergeCell ref="G18:G19"/>
    <mergeCell ref="B26:H26"/>
    <mergeCell ref="B27:H27"/>
    <mergeCell ref="B28:H28"/>
    <mergeCell ref="C21:C22"/>
    <mergeCell ref="D21:D22"/>
    <mergeCell ref="E21:E22"/>
    <mergeCell ref="F21:F22"/>
    <mergeCell ref="G21:G22"/>
    <mergeCell ref="H21:H22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Приложение 2</vt:lpstr>
      <vt:lpstr>Приложение 3</vt:lpstr>
      <vt:lpstr>Приложение 4 </vt:lpstr>
      <vt:lpstr>Приложение 5 </vt:lpstr>
      <vt:lpstr>Приложение 6</vt:lpstr>
      <vt:lpstr>Приложение 7</vt:lpstr>
      <vt:lpstr>Приложение 8</vt:lpstr>
      <vt:lpstr>Приложение 9</vt:lpstr>
      <vt:lpstr>'Приложение 4 '!Заголовки_для_печати</vt:lpstr>
      <vt:lpstr>'Приложение 2'!Область_печати</vt:lpstr>
      <vt:lpstr>'Приложение 3'!Область_печати</vt:lpstr>
      <vt:lpstr>'Приложение 4 '!Область_печати</vt:lpstr>
      <vt:lpstr>'Приложение 5 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2016-10-18T12:46:52Z</dcterms:modified>
</cp:coreProperties>
</file>